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pis" sheetId="1" state="visible" r:id="rId2"/>
    <sheet name="prvky" sheetId="2" state="visible" r:id="rId3"/>
  </sheets>
  <definedNames>
    <definedName function="false" hidden="false" localSheetId="1" name="_xlnm.Print_Area" vbProcedure="false">prvky!$A$1:$H$54</definedName>
    <definedName function="false" hidden="false" localSheetId="0" name="_xlnm.Print_Area" vbProcedure="false">soupis!$A$1:$H$675</definedName>
    <definedName function="false" hidden="false" name="koef" vbProcedure="false">#REF!</definedName>
    <definedName function="false" hidden="false" localSheetId="0" name="Print_Area_0_0" vbProcedure="false">soupis!$A$1:$H$114</definedName>
    <definedName function="false" hidden="false" localSheetId="0" name="Print_Area_0_0_0" vbProcedure="false">soupis!$A$1:$H$127</definedName>
    <definedName function="false" hidden="false" localSheetId="0" name="Print_Area_0_0_0_0" vbProcedure="false">soupis!$A$4:$H$127</definedName>
    <definedName function="false" hidden="false" localSheetId="0" name="Print_Area_0_0_0_0_0" vbProcedure="false">soupis!$A$4:$H$114</definedName>
    <definedName function="false" hidden="false" localSheetId="1" name="Print_Area_0" vbProcedure="false">prvky!$A$4:$H$54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<sst xmlns="http://schemas.openxmlformats.org/spreadsheetml/2006/main" count="1633" uniqueCount="769">
  <si>
    <t xml:space="preserve">VŠB-TUO Ubytovací služby Stravovací služby</t>
  </si>
  <si>
    <t xml:space="preserve">Hotelové pokoje budovy A</t>
  </si>
  <si>
    <t xml:space="preserve">Cenový odhad k projektu</t>
  </si>
  <si>
    <t xml:space="preserve">P.č.</t>
  </si>
  <si>
    <t xml:space="preserve">Označení</t>
  </si>
  <si>
    <r>
      <rPr>
        <b val="true"/>
        <sz val="10"/>
        <rFont val="Tahoma"/>
        <family val="2"/>
        <charset val="1"/>
      </rPr>
      <t xml:space="preserve">Popis </t>
    </r>
    <r>
      <rPr>
        <sz val="10"/>
        <rFont val="Tahoma"/>
        <family val="2"/>
        <charset val="1"/>
      </rPr>
      <t xml:space="preserve">(rozměry:  šířka x výška x hloubka v mm)</t>
    </r>
  </si>
  <si>
    <t xml:space="preserve">ks</t>
  </si>
  <si>
    <t xml:space="preserve">Cena/ks
bez DPH</t>
  </si>
  <si>
    <t xml:space="preserve">Celkem
bez DPH</t>
  </si>
  <si>
    <t xml:space="preserve">Celkem
vč. DPH</t>
  </si>
  <si>
    <t xml:space="preserve">DPH
v %</t>
  </si>
  <si>
    <t xml:space="preserve">označení</t>
  </si>
  <si>
    <t xml:space="preserve">0202 – dvoulůžkový komfort</t>
  </si>
  <si>
    <t xml:space="preserve">cena/ks bez DPH</t>
  </si>
  <si>
    <t xml:space="preserve">celkem bez DPH</t>
  </si>
  <si>
    <t xml:space="preserve">celkem vč. DPH</t>
  </si>
  <si>
    <t xml:space="preserve">DPH v %</t>
  </si>
  <si>
    <t xml:space="preserve">1.</t>
  </si>
  <si>
    <t xml:space="preserve">OSA</t>
  </si>
  <si>
    <t xml:space="preserve">2.</t>
  </si>
  <si>
    <t xml:space="preserve">KB</t>
  </si>
  <si>
    <t xml:space="preserve">3.</t>
  </si>
  <si>
    <t xml:space="preserve">PSL</t>
  </si>
  <si>
    <t xml:space="preserve">4.</t>
  </si>
  <si>
    <t xml:space="preserve">ČP-DK</t>
  </si>
  <si>
    <t xml:space="preserve">5.</t>
  </si>
  <si>
    <t xml:space="preserve">Z-DK</t>
  </si>
  <si>
    <t xml:space="preserve">6.</t>
  </si>
  <si>
    <t xml:space="preserve">KS9</t>
  </si>
  <si>
    <t xml:space="preserve">7.</t>
  </si>
  <si>
    <t xml:space="preserve">NS</t>
  </si>
  <si>
    <t xml:space="preserve">8.</t>
  </si>
  <si>
    <t xml:space="preserve">HP</t>
  </si>
  <si>
    <t xml:space="preserve">9.</t>
  </si>
  <si>
    <t xml:space="preserve">M</t>
  </si>
  <si>
    <t xml:space="preserve">10.</t>
  </si>
  <si>
    <t xml:space="preserve">RSF</t>
  </si>
  <si>
    <t xml:space="preserve">11.</t>
  </si>
  <si>
    <t xml:space="preserve">ŽL</t>
  </si>
  <si>
    <t xml:space="preserve">12.</t>
  </si>
  <si>
    <t xml:space="preserve">L</t>
  </si>
  <si>
    <t xml:space="preserve">13.</t>
  </si>
  <si>
    <t xml:space="preserve">SL</t>
  </si>
  <si>
    <t xml:space="preserve">14.</t>
  </si>
  <si>
    <t xml:space="preserve">SS</t>
  </si>
  <si>
    <t xml:space="preserve">15.</t>
  </si>
  <si>
    <t xml:space="preserve">CH</t>
  </si>
  <si>
    <t xml:space="preserve">16.</t>
  </si>
  <si>
    <t xml:space="preserve">TV</t>
  </si>
  <si>
    <t xml:space="preserve">17.</t>
  </si>
  <si>
    <t xml:space="preserve">K</t>
  </si>
  <si>
    <t xml:space="preserve">18.</t>
  </si>
  <si>
    <t xml:space="preserve">T-DK</t>
  </si>
  <si>
    <t xml:space="preserve">19.</t>
  </si>
  <si>
    <t xml:space="preserve">Z</t>
  </si>
  <si>
    <t xml:space="preserve">20.</t>
  </si>
  <si>
    <t xml:space="preserve">TR</t>
  </si>
  <si>
    <t xml:space="preserve">0203 – dvoulůžkový komfort</t>
  </si>
  <si>
    <t xml:space="preserve">21.</t>
  </si>
  <si>
    <t xml:space="preserve">22.</t>
  </si>
  <si>
    <t xml:space="preserve">23.</t>
  </si>
  <si>
    <t xml:space="preserve">24.</t>
  </si>
  <si>
    <t xml:space="preserve">25.</t>
  </si>
  <si>
    <t xml:space="preserve">26.</t>
  </si>
  <si>
    <t xml:space="preserve">27.</t>
  </si>
  <si>
    <t xml:space="preserve">28.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</si>
  <si>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</si>
  <si>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</si>
  <si>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</si>
  <si>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</si>
  <si>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</si>
  <si>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34.</t>
  </si>
  <si>
    <t xml:space="preserve">35.</t>
  </si>
  <si>
    <t xml:space="preserve">36.</t>
  </si>
  <si>
    <t xml:space="preserve">37.</t>
  </si>
  <si>
    <t xml:space="preserve">38.</t>
  </si>
  <si>
    <t xml:space="preserve">39.</t>
  </si>
  <si>
    <t xml:space="preserve">40.</t>
  </si>
  <si>
    <t xml:space="preserve">0204 – dvoulůžkový komfort</t>
  </si>
  <si>
    <t xml:space="preserve">41.</t>
  </si>
  <si>
    <t xml:space="preserve">42.</t>
  </si>
  <si>
    <t xml:space="preserve">43.</t>
  </si>
  <si>
    <t xml:space="preserve">44.</t>
  </si>
  <si>
    <t xml:space="preserve">45.</t>
  </si>
  <si>
    <t xml:space="preserve">46.</t>
  </si>
  <si>
    <t xml:space="preserve">47.</t>
  </si>
  <si>
    <t xml:space="preserve">48.</t>
  </si>
  <si>
    <t xml:space="preserve">49.</t>
  </si>
  <si>
    <t xml:space="preserve">50.</t>
  </si>
  <si>
    <t xml:space="preserve">51.</t>
  </si>
  <si>
    <t xml:space="preserve">52.</t>
  </si>
  <si>
    <t xml:space="preserve">53.</t>
  </si>
  <si>
    <t xml:space="preserve">54.</t>
  </si>
  <si>
    <t xml:space="preserve">55.</t>
  </si>
  <si>
    <t xml:space="preserve">56.</t>
  </si>
  <si>
    <t xml:space="preserve">57.</t>
  </si>
  <si>
    <t xml:space="preserve">58.</t>
  </si>
  <si>
    <t xml:space="preserve">59.</t>
  </si>
  <si>
    <t xml:space="preserve">60.</t>
  </si>
  <si>
    <t xml:space="preserve">0205 – dvoulůžkový komfort</t>
  </si>
  <si>
    <t xml:space="preserve">61.</t>
  </si>
  <si>
    <t xml:space="preserve">62.</t>
  </si>
  <si>
    <t xml:space="preserve">63.</t>
  </si>
  <si>
    <t xml:space="preserve">64.</t>
  </si>
  <si>
    <t xml:space="preserve">65.</t>
  </si>
  <si>
    <t xml:space="preserve">66.</t>
  </si>
  <si>
    <t xml:space="preserve">67.</t>
  </si>
  <si>
    <t xml:space="preserve">68.</t>
  </si>
  <si>
    <t xml:space="preserve">69.</t>
  </si>
  <si>
    <t xml:space="preserve">70.</t>
  </si>
  <si>
    <t xml:space="preserve">71.</t>
  </si>
  <si>
    <t xml:space="preserve">72.</t>
  </si>
  <si>
    <t xml:space="preserve">73.</t>
  </si>
  <si>
    <t xml:space="preserve">74.</t>
  </si>
  <si>
    <t xml:space="preserve">75.</t>
  </si>
  <si>
    <t xml:space="preserve">76.</t>
  </si>
  <si>
    <t xml:space="preserve">77.</t>
  </si>
  <si>
    <t xml:space="preserve">78.</t>
  </si>
  <si>
    <t xml:space="preserve">79.</t>
  </si>
  <si>
    <t xml:space="preserve">80.</t>
  </si>
  <si>
    <t xml:space="preserve">0206 – dvoulůžkový komfort</t>
  </si>
  <si>
    <t xml:space="preserve">81.</t>
  </si>
  <si>
    <t xml:space="preserve">82.</t>
  </si>
  <si>
    <t xml:space="preserve">83.</t>
  </si>
  <si>
    <t xml:space="preserve">84.</t>
  </si>
  <si>
    <t xml:space="preserve">85.</t>
  </si>
  <si>
    <t xml:space="preserve">86.</t>
  </si>
  <si>
    <t xml:space="preserve">87.</t>
  </si>
  <si>
    <t xml:space="preserve">88.</t>
  </si>
  <si>
    <t xml:space="preserve">89.</t>
  </si>
  <si>
    <t xml:space="preserve">90.</t>
  </si>
  <si>
    <t xml:space="preserve">91.</t>
  </si>
  <si>
    <t xml:space="preserve">92.</t>
  </si>
  <si>
    <t xml:space="preserve">93.</t>
  </si>
  <si>
    <t xml:space="preserve">94.</t>
  </si>
  <si>
    <t xml:space="preserve">95.</t>
  </si>
  <si>
    <t xml:space="preserve">96.</t>
  </si>
  <si>
    <t xml:space="preserve">97.</t>
  </si>
  <si>
    <t xml:space="preserve">98.</t>
  </si>
  <si>
    <t xml:space="preserve">99.</t>
  </si>
  <si>
    <t xml:space="preserve">100.</t>
  </si>
  <si>
    <t xml:space="preserve">0209 – dvoulůžkový komfort</t>
  </si>
  <si>
    <t xml:space="preserve">101.</t>
  </si>
  <si>
    <t xml:space="preserve">102.</t>
  </si>
  <si>
    <t xml:space="preserve">103.</t>
  </si>
  <si>
    <t xml:space="preserve">104.</t>
  </si>
  <si>
    <t xml:space="preserve">105.</t>
  </si>
  <si>
    <t xml:space="preserve">106.</t>
  </si>
  <si>
    <t xml:space="preserve">107.</t>
  </si>
  <si>
    <t xml:space="preserve">108.</t>
  </si>
  <si>
    <t xml:space="preserve">109.</t>
  </si>
  <si>
    <t xml:space="preserve">110.</t>
  </si>
  <si>
    <t xml:space="preserve">111.</t>
  </si>
  <si>
    <t xml:space="preserve">112.</t>
  </si>
  <si>
    <t xml:space="preserve">113.</t>
  </si>
  <si>
    <t xml:space="preserve">114.</t>
  </si>
  <si>
    <t xml:space="preserve">115.</t>
  </si>
  <si>
    <t xml:space="preserve">116.</t>
  </si>
  <si>
    <t xml:space="preserve">117.</t>
  </si>
  <si>
    <t xml:space="preserve">118.</t>
  </si>
  <si>
    <t xml:space="preserve">119.</t>
  </si>
  <si>
    <t xml:space="preserve">120.</t>
  </si>
  <si>
    <t xml:space="preserve">0210 – dvoulůžkový imobilní</t>
  </si>
  <si>
    <t xml:space="preserve">121.</t>
  </si>
  <si>
    <t xml:space="preserve">OSA-I</t>
  </si>
  <si>
    <t xml:space="preserve">122.</t>
  </si>
  <si>
    <t xml:space="preserve">123.</t>
  </si>
  <si>
    <t xml:space="preserve">124.</t>
  </si>
  <si>
    <t xml:space="preserve">ČP-DI</t>
  </si>
  <si>
    <t xml:space="preserve">125.</t>
  </si>
  <si>
    <t xml:space="preserve">Z-DI</t>
  </si>
  <si>
    <t xml:space="preserve">126.</t>
  </si>
  <si>
    <t xml:space="preserve">127.</t>
  </si>
  <si>
    <t xml:space="preserve">128.</t>
  </si>
  <si>
    <t xml:space="preserve">129.</t>
  </si>
  <si>
    <t xml:space="preserve">130.</t>
  </si>
  <si>
    <t xml:space="preserve">SSE</t>
  </si>
  <si>
    <t xml:space="preserve">131.</t>
  </si>
  <si>
    <t xml:space="preserve">132.</t>
  </si>
  <si>
    <t xml:space="preserve">133.</t>
  </si>
  <si>
    <t xml:space="preserve">134.</t>
  </si>
  <si>
    <t xml:space="preserve">135.</t>
  </si>
  <si>
    <t xml:space="preserve">136.</t>
  </si>
  <si>
    <t xml:space="preserve">137.</t>
  </si>
  <si>
    <t xml:space="preserve">138.</t>
  </si>
  <si>
    <t xml:space="preserve">T-DI</t>
  </si>
  <si>
    <t xml:space="preserve">139.</t>
  </si>
  <si>
    <t xml:space="preserve">140.</t>
  </si>
  <si>
    <t xml:space="preserve">0211 – jednolůžkový</t>
  </si>
  <si>
    <t xml:space="preserve">141.</t>
  </si>
  <si>
    <t xml:space="preserve">OSB</t>
  </si>
  <si>
    <t xml:space="preserve">142.</t>
  </si>
  <si>
    <t xml:space="preserve">143.</t>
  </si>
  <si>
    <t xml:space="preserve">144.</t>
  </si>
  <si>
    <t xml:space="preserve">ČP-J</t>
  </si>
  <si>
    <t xml:space="preserve">145.</t>
  </si>
  <si>
    <t xml:space="preserve">KS5</t>
  </si>
  <si>
    <t xml:space="preserve">146.</t>
  </si>
  <si>
    <t xml:space="preserve">147.</t>
  </si>
  <si>
    <t xml:space="preserve">148.</t>
  </si>
  <si>
    <t xml:space="preserve">149.</t>
  </si>
  <si>
    <t xml:space="preserve">KE</t>
  </si>
  <si>
    <t xml:space="preserve">150.</t>
  </si>
  <si>
    <t xml:space="preserve">151.</t>
  </si>
  <si>
    <t xml:space="preserve">152.</t>
  </si>
  <si>
    <t xml:space="preserve">153.</t>
  </si>
  <si>
    <t xml:space="preserve">154.</t>
  </si>
  <si>
    <t xml:space="preserve">155.</t>
  </si>
  <si>
    <t xml:space="preserve">156.</t>
  </si>
  <si>
    <t xml:space="preserve">157.</t>
  </si>
  <si>
    <t xml:space="preserve">T-J</t>
  </si>
  <si>
    <t xml:space="preserve">158.</t>
  </si>
  <si>
    <t xml:space="preserve">159.</t>
  </si>
  <si>
    <t xml:space="preserve">0212 – dvoulůžkový rodinný</t>
  </si>
  <si>
    <t xml:space="preserve">160.</t>
  </si>
  <si>
    <t xml:space="preserve">161.</t>
  </si>
  <si>
    <t xml:space="preserve">162.</t>
  </si>
  <si>
    <t xml:space="preserve">163.</t>
  </si>
  <si>
    <t xml:space="preserve">PS</t>
  </si>
  <si>
    <t xml:space="preserve">164.</t>
  </si>
  <si>
    <t xml:space="preserve">ČP-DR</t>
  </si>
  <si>
    <t xml:space="preserve">165.</t>
  </si>
  <si>
    <t xml:space="preserve">Z-DR</t>
  </si>
  <si>
    <t xml:space="preserve">166.</t>
  </si>
  <si>
    <t xml:space="preserve">167.</t>
  </si>
  <si>
    <t xml:space="preserve">168.</t>
  </si>
  <si>
    <t xml:space="preserve">169.</t>
  </si>
  <si>
    <t xml:space="preserve">170.</t>
  </si>
  <si>
    <t xml:space="preserve">171.</t>
  </si>
  <si>
    <t xml:space="preserve">172.</t>
  </si>
  <si>
    <t xml:space="preserve">173.</t>
  </si>
  <si>
    <t xml:space="preserve">174.</t>
  </si>
  <si>
    <t xml:space="preserve">175.</t>
  </si>
  <si>
    <t xml:space="preserve">N</t>
  </si>
  <si>
    <t xml:space="preserve">176.</t>
  </si>
  <si>
    <t xml:space="preserve">177.</t>
  </si>
  <si>
    <t xml:space="preserve">178.</t>
  </si>
  <si>
    <t xml:space="preserve">179.</t>
  </si>
  <si>
    <t xml:space="preserve">180.</t>
  </si>
  <si>
    <t xml:space="preserve">181.</t>
  </si>
  <si>
    <t xml:space="preserve">182.</t>
  </si>
  <si>
    <t xml:space="preserve">T-DR</t>
  </si>
  <si>
    <t xml:space="preserve">183.</t>
  </si>
  <si>
    <t xml:space="preserve">184.</t>
  </si>
  <si>
    <t xml:space="preserve">0213 – jednolůžkový</t>
  </si>
  <si>
    <t xml:space="preserve">185.</t>
  </si>
  <si>
    <t xml:space="preserve">186.</t>
  </si>
  <si>
    <t xml:space="preserve">187.</t>
  </si>
  <si>
    <t xml:space="preserve">188.</t>
  </si>
  <si>
    <t xml:space="preserve">189.</t>
  </si>
  <si>
    <t xml:space="preserve">190.</t>
  </si>
  <si>
    <t xml:space="preserve">191.</t>
  </si>
  <si>
    <t xml:space="preserve">192.</t>
  </si>
  <si>
    <t xml:space="preserve">193.</t>
  </si>
  <si>
    <t xml:space="preserve">194.</t>
  </si>
  <si>
    <t xml:space="preserve">195.</t>
  </si>
  <si>
    <t xml:space="preserve">196.</t>
  </si>
  <si>
    <t xml:space="preserve">197.</t>
  </si>
  <si>
    <t xml:space="preserve">198.</t>
  </si>
  <si>
    <t xml:space="preserve">199.</t>
  </si>
  <si>
    <t xml:space="preserve">200.</t>
  </si>
  <si>
    <t xml:space="preserve">201.</t>
  </si>
  <si>
    <t xml:space="preserve">202.</t>
  </si>
  <si>
    <t xml:space="preserve">203.</t>
  </si>
  <si>
    <t xml:space="preserve">0214 – dvoulůžkový rodinný</t>
  </si>
  <si>
    <t xml:space="preserve">204.</t>
  </si>
  <si>
    <t xml:space="preserve">205.</t>
  </si>
  <si>
    <t xml:space="preserve">206.</t>
  </si>
  <si>
    <t xml:space="preserve">207.</t>
  </si>
  <si>
    <t xml:space="preserve">208.</t>
  </si>
  <si>
    <t xml:space="preserve">209.</t>
  </si>
  <si>
    <t xml:space="preserve">210.</t>
  </si>
  <si>
    <t xml:space="preserve">211.</t>
  </si>
  <si>
    <t xml:space="preserve">212.</t>
  </si>
  <si>
    <t xml:space="preserve">213.</t>
  </si>
  <si>
    <t xml:space="preserve">214.</t>
  </si>
  <si>
    <t xml:space="preserve">215.</t>
  </si>
  <si>
    <t xml:space="preserve">216.</t>
  </si>
  <si>
    <t xml:space="preserve">217.</t>
  </si>
  <si>
    <t xml:space="preserve">218.</t>
  </si>
  <si>
    <t xml:space="preserve">219.</t>
  </si>
  <si>
    <t xml:space="preserve">220.</t>
  </si>
  <si>
    <t xml:space="preserve">221.</t>
  </si>
  <si>
    <t xml:space="preserve">222.</t>
  </si>
  <si>
    <t xml:space="preserve">223.</t>
  </si>
  <si>
    <t xml:space="preserve">224.</t>
  </si>
  <si>
    <t xml:space="preserve">225.</t>
  </si>
  <si>
    <t xml:space="preserve">226.</t>
  </si>
  <si>
    <t xml:space="preserve">227.</t>
  </si>
  <si>
    <t xml:space="preserve">228.</t>
  </si>
  <si>
    <t xml:space="preserve">0215 – jednolůžkový</t>
  </si>
  <si>
    <t xml:space="preserve">229.</t>
  </si>
  <si>
    <t xml:space="preserve">230.</t>
  </si>
  <si>
    <t xml:space="preserve">231.</t>
  </si>
  <si>
    <t xml:space="preserve">232.</t>
  </si>
  <si>
    <t xml:space="preserve">233.</t>
  </si>
  <si>
    <t xml:space="preserve">234.</t>
  </si>
  <si>
    <t xml:space="preserve">235.</t>
  </si>
  <si>
    <t xml:space="preserve">236.</t>
  </si>
  <si>
    <t xml:space="preserve">237.</t>
  </si>
  <si>
    <t xml:space="preserve">238.</t>
  </si>
  <si>
    <t xml:space="preserve">239.</t>
  </si>
  <si>
    <t xml:space="preserve">240.</t>
  </si>
  <si>
    <t xml:space="preserve">241.</t>
  </si>
  <si>
    <t xml:space="preserve">242.</t>
  </si>
  <si>
    <t xml:space="preserve">243.</t>
  </si>
  <si>
    <t xml:space="preserve">244.</t>
  </si>
  <si>
    <t xml:space="preserve">245.</t>
  </si>
  <si>
    <t xml:space="preserve">246.</t>
  </si>
  <si>
    <t xml:space="preserve">247.</t>
  </si>
  <si>
    <t xml:space="preserve">0216 – dvoulůžkový rodinný</t>
  </si>
  <si>
    <t xml:space="preserve">248.</t>
  </si>
  <si>
    <t xml:space="preserve">249.</t>
  </si>
  <si>
    <t xml:space="preserve">250.</t>
  </si>
  <si>
    <t xml:space="preserve">251.</t>
  </si>
  <si>
    <t xml:space="preserve">252.</t>
  </si>
  <si>
    <t xml:space="preserve">253.</t>
  </si>
  <si>
    <t xml:space="preserve">254.</t>
  </si>
  <si>
    <t xml:space="preserve">255.</t>
  </si>
  <si>
    <t xml:space="preserve">256.</t>
  </si>
  <si>
    <t xml:space="preserve">257.</t>
  </si>
  <si>
    <t xml:space="preserve">258.</t>
  </si>
  <si>
    <t xml:space="preserve">259.</t>
  </si>
  <si>
    <t xml:space="preserve">260.</t>
  </si>
  <si>
    <t xml:space="preserve">261.</t>
  </si>
  <si>
    <t xml:space="preserve">262.</t>
  </si>
  <si>
    <t xml:space="preserve">263.</t>
  </si>
  <si>
    <t xml:space="preserve">264.</t>
  </si>
  <si>
    <t xml:space="preserve">265.</t>
  </si>
  <si>
    <t xml:space="preserve">266.</t>
  </si>
  <si>
    <t xml:space="preserve">267.</t>
  </si>
  <si>
    <t xml:space="preserve">268.</t>
  </si>
  <si>
    <t xml:space="preserve">269.</t>
  </si>
  <si>
    <t xml:space="preserve">270.</t>
  </si>
  <si>
    <t xml:space="preserve">271.</t>
  </si>
  <si>
    <t xml:space="preserve">272.</t>
  </si>
  <si>
    <t xml:space="preserve">0217 – dvoulůžkový komfort</t>
  </si>
  <si>
    <t xml:space="preserve">273.</t>
  </si>
  <si>
    <t xml:space="preserve">274.</t>
  </si>
  <si>
    <t xml:space="preserve">275.</t>
  </si>
  <si>
    <t xml:space="preserve">276.</t>
  </si>
  <si>
    <t xml:space="preserve">277.</t>
  </si>
  <si>
    <t xml:space="preserve">278.</t>
  </si>
  <si>
    <t xml:space="preserve">279.</t>
  </si>
  <si>
    <t xml:space="preserve">280.</t>
  </si>
  <si>
    <t xml:space="preserve">281.</t>
  </si>
  <si>
    <t xml:space="preserve">282.</t>
  </si>
  <si>
    <t xml:space="preserve">283.</t>
  </si>
  <si>
    <t xml:space="preserve">284.</t>
  </si>
  <si>
    <t xml:space="preserve">285.</t>
  </si>
  <si>
    <t xml:space="preserve">286.</t>
  </si>
  <si>
    <t xml:space="preserve">287.</t>
  </si>
  <si>
    <t xml:space="preserve">288.</t>
  </si>
  <si>
    <t xml:space="preserve">289.</t>
  </si>
  <si>
    <t xml:space="preserve">290.</t>
  </si>
  <si>
    <t xml:space="preserve">291.</t>
  </si>
  <si>
    <t xml:space="preserve">292.</t>
  </si>
  <si>
    <t xml:space="preserve">0218 – dvoulůžkový rodinný</t>
  </si>
  <si>
    <t xml:space="preserve">293.</t>
  </si>
  <si>
    <t xml:space="preserve">294.</t>
  </si>
  <si>
    <t xml:space="preserve">295.</t>
  </si>
  <si>
    <t xml:space="preserve">296.</t>
  </si>
  <si>
    <t xml:space="preserve">297.</t>
  </si>
  <si>
    <t xml:space="preserve">298.</t>
  </si>
  <si>
    <t xml:space="preserve">299.</t>
  </si>
  <si>
    <t xml:space="preserve">300.</t>
  </si>
  <si>
    <t xml:space="preserve">301.</t>
  </si>
  <si>
    <t xml:space="preserve">302.</t>
  </si>
  <si>
    <t xml:space="preserve">303.</t>
  </si>
  <si>
    <t xml:space="preserve">304.</t>
  </si>
  <si>
    <t xml:space="preserve">305.</t>
  </si>
  <si>
    <t xml:space="preserve">306.</t>
  </si>
  <si>
    <t xml:space="preserve">307.</t>
  </si>
  <si>
    <t xml:space="preserve">308.</t>
  </si>
  <si>
    <t xml:space="preserve">309.</t>
  </si>
  <si>
    <t xml:space="preserve">310.</t>
  </si>
  <si>
    <t xml:space="preserve">311.</t>
  </si>
  <si>
    <t xml:space="preserve">312.</t>
  </si>
  <si>
    <t xml:space="preserve">313.</t>
  </si>
  <si>
    <t xml:space="preserve">314.</t>
  </si>
  <si>
    <t xml:space="preserve">315.</t>
  </si>
  <si>
    <t xml:space="preserve">316.</t>
  </si>
  <si>
    <t xml:space="preserve">317.</t>
  </si>
  <si>
    <t xml:space="preserve">0302 – dvoulůžkový komfort</t>
  </si>
  <si>
    <t xml:space="preserve">318.</t>
  </si>
  <si>
    <t xml:space="preserve">319.</t>
  </si>
  <si>
    <t xml:space="preserve">320.</t>
  </si>
  <si>
    <t xml:space="preserve">321.</t>
  </si>
  <si>
    <t xml:space="preserve">322.</t>
  </si>
  <si>
    <t xml:space="preserve">323.</t>
  </si>
  <si>
    <t xml:space="preserve">324.</t>
  </si>
  <si>
    <t xml:space="preserve">325.</t>
  </si>
  <si>
    <t xml:space="preserve">326.</t>
  </si>
  <si>
    <t xml:space="preserve">327.</t>
  </si>
  <si>
    <t xml:space="preserve">328.</t>
  </si>
  <si>
    <t xml:space="preserve">329.</t>
  </si>
  <si>
    <t xml:space="preserve">330.</t>
  </si>
  <si>
    <t xml:space="preserve">331.</t>
  </si>
  <si>
    <t xml:space="preserve">332.</t>
  </si>
  <si>
    <t xml:space="preserve">333.</t>
  </si>
  <si>
    <t xml:space="preserve">334.</t>
  </si>
  <si>
    <t xml:space="preserve">335.</t>
  </si>
  <si>
    <t xml:space="preserve">336.</t>
  </si>
  <si>
    <t xml:space="preserve">337.</t>
  </si>
  <si>
    <t xml:space="preserve">0303 – dvoulůžkový komfort</t>
  </si>
  <si>
    <t xml:space="preserve">338.</t>
  </si>
  <si>
    <t xml:space="preserve">339.</t>
  </si>
  <si>
    <t xml:space="preserve">340.</t>
  </si>
  <si>
    <t xml:space="preserve">341.</t>
  </si>
  <si>
    <t xml:space="preserve">342.</t>
  </si>
  <si>
    <t xml:space="preserve">343.</t>
  </si>
  <si>
    <t xml:space="preserve">344.</t>
  </si>
  <si>
    <t xml:space="preserve">345.</t>
  </si>
  <si>
    <t xml:space="preserve">346.</t>
  </si>
  <si>
    <t xml:space="preserve">347.</t>
  </si>
  <si>
    <t xml:space="preserve">348.</t>
  </si>
  <si>
    <t xml:space="preserve">349.</t>
  </si>
  <si>
    <t xml:space="preserve">350.</t>
  </si>
  <si>
    <t xml:space="preserve">351.</t>
  </si>
  <si>
    <t xml:space="preserve">352.</t>
  </si>
  <si>
    <t xml:space="preserve">353.</t>
  </si>
  <si>
    <t xml:space="preserve">354.</t>
  </si>
  <si>
    <t xml:space="preserve">355.</t>
  </si>
  <si>
    <t xml:space="preserve">356.</t>
  </si>
  <si>
    <t xml:space="preserve">357.</t>
  </si>
  <si>
    <t xml:space="preserve">0304 – dvoulůžkový komfort</t>
  </si>
  <si>
    <t xml:space="preserve">358.</t>
  </si>
  <si>
    <t xml:space="preserve">359.</t>
  </si>
  <si>
    <t xml:space="preserve">360.</t>
  </si>
  <si>
    <t xml:space="preserve">361.</t>
  </si>
  <si>
    <t xml:space="preserve">362.</t>
  </si>
  <si>
    <t xml:space="preserve">363.</t>
  </si>
  <si>
    <t xml:space="preserve">364.</t>
  </si>
  <si>
    <t xml:space="preserve">365.</t>
  </si>
  <si>
    <t xml:space="preserve">366.</t>
  </si>
  <si>
    <t xml:space="preserve">367.</t>
  </si>
  <si>
    <t xml:space="preserve">368.</t>
  </si>
  <si>
    <t xml:space="preserve">369.</t>
  </si>
  <si>
    <t xml:space="preserve">370.</t>
  </si>
  <si>
    <t xml:space="preserve">371.</t>
  </si>
  <si>
    <t xml:space="preserve">372.</t>
  </si>
  <si>
    <t xml:space="preserve">373.</t>
  </si>
  <si>
    <t xml:space="preserve">374.</t>
  </si>
  <si>
    <t xml:space="preserve">375.</t>
  </si>
  <si>
    <t xml:space="preserve">376.</t>
  </si>
  <si>
    <t xml:space="preserve">377.</t>
  </si>
  <si>
    <t xml:space="preserve">0305 – dvoulůžkový komfort</t>
  </si>
  <si>
    <t xml:space="preserve">378.</t>
  </si>
  <si>
    <t xml:space="preserve">379.</t>
  </si>
  <si>
    <t xml:space="preserve">380.</t>
  </si>
  <si>
    <t xml:space="preserve">381.</t>
  </si>
  <si>
    <t xml:space="preserve">382.</t>
  </si>
  <si>
    <t xml:space="preserve">383.</t>
  </si>
  <si>
    <t xml:space="preserve">384.</t>
  </si>
  <si>
    <t xml:space="preserve">385.</t>
  </si>
  <si>
    <t xml:space="preserve">386.</t>
  </si>
  <si>
    <t xml:space="preserve">387.</t>
  </si>
  <si>
    <t xml:space="preserve">388.</t>
  </si>
  <si>
    <t xml:space="preserve">389.</t>
  </si>
  <si>
    <t xml:space="preserve">390.</t>
  </si>
  <si>
    <t xml:space="preserve">391.</t>
  </si>
  <si>
    <t xml:space="preserve">392.</t>
  </si>
  <si>
    <t xml:space="preserve">393.</t>
  </si>
  <si>
    <t xml:space="preserve">394.</t>
  </si>
  <si>
    <t xml:space="preserve">395.</t>
  </si>
  <si>
    <t xml:space="preserve">396.</t>
  </si>
  <si>
    <t xml:space="preserve">397.</t>
  </si>
  <si>
    <t xml:space="preserve">0306 – dvoulůžkový komfort</t>
  </si>
  <si>
    <t xml:space="preserve">398.</t>
  </si>
  <si>
    <t xml:space="preserve">399.</t>
  </si>
  <si>
    <t xml:space="preserve">400.</t>
  </si>
  <si>
    <t xml:space="preserve">401.</t>
  </si>
  <si>
    <t xml:space="preserve">402.</t>
  </si>
  <si>
    <t xml:space="preserve">403.</t>
  </si>
  <si>
    <t xml:space="preserve">404.</t>
  </si>
  <si>
    <t xml:space="preserve">405.</t>
  </si>
  <si>
    <t xml:space="preserve">406.</t>
  </si>
  <si>
    <t xml:space="preserve">407.</t>
  </si>
  <si>
    <t xml:space="preserve">408.</t>
  </si>
  <si>
    <t xml:space="preserve">409.</t>
  </si>
  <si>
    <t xml:space="preserve">410.</t>
  </si>
  <si>
    <t xml:space="preserve">411.</t>
  </si>
  <si>
    <t xml:space="preserve">412.</t>
  </si>
  <si>
    <t xml:space="preserve">413.</t>
  </si>
  <si>
    <t xml:space="preserve">414.</t>
  </si>
  <si>
    <t xml:space="preserve">415.</t>
  </si>
  <si>
    <t xml:space="preserve">416.</t>
  </si>
  <si>
    <t xml:space="preserve">417.</t>
  </si>
  <si>
    <t xml:space="preserve">0309 – dvoulůžkový komfort</t>
  </si>
  <si>
    <t xml:space="preserve">418.</t>
  </si>
  <si>
    <t xml:space="preserve">419.</t>
  </si>
  <si>
    <t xml:space="preserve">420.</t>
  </si>
  <si>
    <t xml:space="preserve">421.</t>
  </si>
  <si>
    <t xml:space="preserve">422.</t>
  </si>
  <si>
    <t xml:space="preserve">423.</t>
  </si>
  <si>
    <t xml:space="preserve">424.</t>
  </si>
  <si>
    <t xml:space="preserve">425.</t>
  </si>
  <si>
    <t xml:space="preserve">426.</t>
  </si>
  <si>
    <t xml:space="preserve">427.</t>
  </si>
  <si>
    <t xml:space="preserve">428.</t>
  </si>
  <si>
    <t xml:space="preserve">429.</t>
  </si>
  <si>
    <t xml:space="preserve">430.</t>
  </si>
  <si>
    <t xml:space="preserve">431.</t>
  </si>
  <si>
    <t xml:space="preserve">432.</t>
  </si>
  <si>
    <t xml:space="preserve">433.</t>
  </si>
  <si>
    <t xml:space="preserve">434.</t>
  </si>
  <si>
    <t xml:space="preserve">435.</t>
  </si>
  <si>
    <t xml:space="preserve">436.</t>
  </si>
  <si>
    <t xml:space="preserve">437.</t>
  </si>
  <si>
    <t xml:space="preserve">0310 – dvoulůžkový imobilní</t>
  </si>
  <si>
    <t xml:space="preserve">438.</t>
  </si>
  <si>
    <t xml:space="preserve">439.</t>
  </si>
  <si>
    <t xml:space="preserve">440.</t>
  </si>
  <si>
    <t xml:space="preserve">441.</t>
  </si>
  <si>
    <t xml:space="preserve">442.</t>
  </si>
  <si>
    <t xml:space="preserve">443.</t>
  </si>
  <si>
    <t xml:space="preserve">444.</t>
  </si>
  <si>
    <t xml:space="preserve">445.</t>
  </si>
  <si>
    <t xml:space="preserve">446.</t>
  </si>
  <si>
    <t xml:space="preserve">447.</t>
  </si>
  <si>
    <t xml:space="preserve">448.</t>
  </si>
  <si>
    <t xml:space="preserve">449.</t>
  </si>
  <si>
    <t xml:space="preserve">450.</t>
  </si>
  <si>
    <t xml:space="preserve">451.</t>
  </si>
  <si>
    <t xml:space="preserve">452.</t>
  </si>
  <si>
    <t xml:space="preserve">453.</t>
  </si>
  <si>
    <t xml:space="preserve">454.</t>
  </si>
  <si>
    <t xml:space="preserve">455.</t>
  </si>
  <si>
    <t xml:space="preserve">456.</t>
  </si>
  <si>
    <t xml:space="preserve">457.</t>
  </si>
  <si>
    <t xml:space="preserve">0311 – jednolůžkový</t>
  </si>
  <si>
    <t xml:space="preserve">458.</t>
  </si>
  <si>
    <t xml:space="preserve">459.</t>
  </si>
  <si>
    <t xml:space="preserve">460.</t>
  </si>
  <si>
    <t xml:space="preserve">461.</t>
  </si>
  <si>
    <t xml:space="preserve">462.</t>
  </si>
  <si>
    <t xml:space="preserve">463.</t>
  </si>
  <si>
    <t xml:space="preserve">464.</t>
  </si>
  <si>
    <t xml:space="preserve">465.</t>
  </si>
  <si>
    <t xml:space="preserve">466.</t>
  </si>
  <si>
    <t xml:space="preserve">467.</t>
  </si>
  <si>
    <t xml:space="preserve">468.</t>
  </si>
  <si>
    <t xml:space="preserve">469.</t>
  </si>
  <si>
    <t xml:space="preserve">470.</t>
  </si>
  <si>
    <t xml:space="preserve">471.</t>
  </si>
  <si>
    <t xml:space="preserve">472.</t>
  </si>
  <si>
    <t xml:space="preserve">473.</t>
  </si>
  <si>
    <t xml:space="preserve">474.</t>
  </si>
  <si>
    <t xml:space="preserve">475.</t>
  </si>
  <si>
    <t xml:space="preserve">476.</t>
  </si>
  <si>
    <t xml:space="preserve">0312 – apartmá</t>
  </si>
  <si>
    <t xml:space="preserve">477.</t>
  </si>
  <si>
    <t xml:space="preserve">478.</t>
  </si>
  <si>
    <t xml:space="preserve">479.</t>
  </si>
  <si>
    <t xml:space="preserve">480.</t>
  </si>
  <si>
    <t xml:space="preserve">ZST</t>
  </si>
  <si>
    <t xml:space="preserve">481.</t>
  </si>
  <si>
    <t xml:space="preserve">ČP-A</t>
  </si>
  <si>
    <t xml:space="preserve">482.</t>
  </si>
  <si>
    <t xml:space="preserve">ZS</t>
  </si>
  <si>
    <t xml:space="preserve">483.</t>
  </si>
  <si>
    <t xml:space="preserve">JS</t>
  </si>
  <si>
    <t xml:space="preserve">484.</t>
  </si>
  <si>
    <t xml:space="preserve">485.</t>
  </si>
  <si>
    <t xml:space="preserve">486.</t>
  </si>
  <si>
    <t xml:space="preserve">487.</t>
  </si>
  <si>
    <t xml:space="preserve">488.</t>
  </si>
  <si>
    <t xml:space="preserve">SSE-R</t>
  </si>
  <si>
    <t xml:space="preserve">489.</t>
  </si>
  <si>
    <t xml:space="preserve">490.</t>
  </si>
  <si>
    <t xml:space="preserve">491.</t>
  </si>
  <si>
    <t xml:space="preserve">T</t>
  </si>
  <si>
    <t xml:space="preserve">492.</t>
  </si>
  <si>
    <t xml:space="preserve">493.</t>
  </si>
  <si>
    <t xml:space="preserve">494.</t>
  </si>
  <si>
    <t xml:space="preserve">495.</t>
  </si>
  <si>
    <t xml:space="preserve">496.</t>
  </si>
  <si>
    <t xml:space="preserve">497.</t>
  </si>
  <si>
    <t xml:space="preserve">498.</t>
  </si>
  <si>
    <t xml:space="preserve">499.</t>
  </si>
  <si>
    <t xml:space="preserve">T-A1</t>
  </si>
  <si>
    <t xml:space="preserve">500.</t>
  </si>
  <si>
    <t xml:space="preserve">T-A2</t>
  </si>
  <si>
    <t xml:space="preserve">501.</t>
  </si>
  <si>
    <t xml:space="preserve">502.</t>
  </si>
  <si>
    <t xml:space="preserve">0313 – jednolůžkový</t>
  </si>
  <si>
    <t xml:space="preserve">503.</t>
  </si>
  <si>
    <t xml:space="preserve">504.</t>
  </si>
  <si>
    <t xml:space="preserve">505.</t>
  </si>
  <si>
    <t xml:space="preserve">506.</t>
  </si>
  <si>
    <t xml:space="preserve">507.</t>
  </si>
  <si>
    <t xml:space="preserve">508.</t>
  </si>
  <si>
    <t xml:space="preserve">509.</t>
  </si>
  <si>
    <t xml:space="preserve">510.</t>
  </si>
  <si>
    <t xml:space="preserve">511.</t>
  </si>
  <si>
    <t xml:space="preserve">512.</t>
  </si>
  <si>
    <t xml:space="preserve">513.</t>
  </si>
  <si>
    <t xml:space="preserve">514.</t>
  </si>
  <si>
    <t xml:space="preserve">515.</t>
  </si>
  <si>
    <t xml:space="preserve">516.</t>
  </si>
  <si>
    <t xml:space="preserve">517.</t>
  </si>
  <si>
    <t xml:space="preserve">518.</t>
  </si>
  <si>
    <t xml:space="preserve">519.</t>
  </si>
  <si>
    <t xml:space="preserve">520.</t>
  </si>
  <si>
    <t xml:space="preserve">521.</t>
  </si>
  <si>
    <t xml:space="preserve">0314 – apartmá</t>
  </si>
  <si>
    <t xml:space="preserve">522.</t>
  </si>
  <si>
    <t xml:space="preserve">523.</t>
  </si>
  <si>
    <t xml:space="preserve">524.</t>
  </si>
  <si>
    <t xml:space="preserve">525.</t>
  </si>
  <si>
    <t xml:space="preserve">526.</t>
  </si>
  <si>
    <t xml:space="preserve">527.</t>
  </si>
  <si>
    <t xml:space="preserve">528.</t>
  </si>
  <si>
    <t xml:space="preserve">529.</t>
  </si>
  <si>
    <t xml:space="preserve">530.</t>
  </si>
  <si>
    <t xml:space="preserve">531.</t>
  </si>
  <si>
    <t xml:space="preserve">532.</t>
  </si>
  <si>
    <t xml:space="preserve">533.</t>
  </si>
  <si>
    <t xml:space="preserve">534.</t>
  </si>
  <si>
    <t xml:space="preserve">535.</t>
  </si>
  <si>
    <t xml:space="preserve">536.</t>
  </si>
  <si>
    <t xml:space="preserve">537.</t>
  </si>
  <si>
    <t xml:space="preserve">538.</t>
  </si>
  <si>
    <t xml:space="preserve">539.</t>
  </si>
  <si>
    <t xml:space="preserve">540.</t>
  </si>
  <si>
    <t xml:space="preserve">541.</t>
  </si>
  <si>
    <t xml:space="preserve">542.</t>
  </si>
  <si>
    <t xml:space="preserve">543.</t>
  </si>
  <si>
    <t xml:space="preserve">544.</t>
  </si>
  <si>
    <t xml:space="preserve">545.</t>
  </si>
  <si>
    <t xml:space="preserve">546.</t>
  </si>
  <si>
    <t xml:space="preserve">547.</t>
  </si>
  <si>
    <t xml:space="preserve">0315 – jednolůžkový</t>
  </si>
  <si>
    <t xml:space="preserve">548.</t>
  </si>
  <si>
    <t xml:space="preserve">549.</t>
  </si>
  <si>
    <t xml:space="preserve">550.</t>
  </si>
  <si>
    <t xml:space="preserve">551.</t>
  </si>
  <si>
    <t xml:space="preserve">552.</t>
  </si>
  <si>
    <t xml:space="preserve">553.</t>
  </si>
  <si>
    <t xml:space="preserve">554.</t>
  </si>
  <si>
    <t xml:space="preserve">555.</t>
  </si>
  <si>
    <t xml:space="preserve">556.</t>
  </si>
  <si>
    <t xml:space="preserve">557.</t>
  </si>
  <si>
    <t xml:space="preserve">558.</t>
  </si>
  <si>
    <t xml:space="preserve">559.</t>
  </si>
  <si>
    <t xml:space="preserve">560.</t>
  </si>
  <si>
    <t xml:space="preserve">561.</t>
  </si>
  <si>
    <t xml:space="preserve">562.</t>
  </si>
  <si>
    <t xml:space="preserve">563.</t>
  </si>
  <si>
    <t xml:space="preserve">564.</t>
  </si>
  <si>
    <t xml:space="preserve">565.</t>
  </si>
  <si>
    <t xml:space="preserve">566.</t>
  </si>
  <si>
    <t xml:space="preserve">0316 – apartmá</t>
  </si>
  <si>
    <t xml:space="preserve">567.</t>
  </si>
  <si>
    <t xml:space="preserve">568.</t>
  </si>
  <si>
    <t xml:space="preserve">569.</t>
  </si>
  <si>
    <t xml:space="preserve">570.</t>
  </si>
  <si>
    <t xml:space="preserve">571.</t>
  </si>
  <si>
    <t xml:space="preserve">572.</t>
  </si>
  <si>
    <t xml:space="preserve">573.</t>
  </si>
  <si>
    <t xml:space="preserve">574.</t>
  </si>
  <si>
    <t xml:space="preserve">575.</t>
  </si>
  <si>
    <t xml:space="preserve">576.</t>
  </si>
  <si>
    <t xml:space="preserve">577.</t>
  </si>
  <si>
    <t xml:space="preserve">578.</t>
  </si>
  <si>
    <t xml:space="preserve">579.</t>
  </si>
  <si>
    <t xml:space="preserve">580.</t>
  </si>
  <si>
    <t xml:space="preserve">581.</t>
  </si>
  <si>
    <t xml:space="preserve">582.</t>
  </si>
  <si>
    <t xml:space="preserve">583.</t>
  </si>
  <si>
    <t xml:space="preserve">584.</t>
  </si>
  <si>
    <t xml:space="preserve">585.</t>
  </si>
  <si>
    <t xml:space="preserve">586.</t>
  </si>
  <si>
    <t xml:space="preserve">587.</t>
  </si>
  <si>
    <t xml:space="preserve">588.</t>
  </si>
  <si>
    <t xml:space="preserve">589.</t>
  </si>
  <si>
    <t xml:space="preserve">590.</t>
  </si>
  <si>
    <t xml:space="preserve">591.</t>
  </si>
  <si>
    <t xml:space="preserve">592.</t>
  </si>
  <si>
    <t xml:space="preserve">0317 – dvoulůžkový komfort</t>
  </si>
  <si>
    <t xml:space="preserve">593.</t>
  </si>
  <si>
    <t xml:space="preserve">594.</t>
  </si>
  <si>
    <t xml:space="preserve">595.</t>
  </si>
  <si>
    <t xml:space="preserve">596.</t>
  </si>
  <si>
    <t xml:space="preserve">597.</t>
  </si>
  <si>
    <t xml:space="preserve">598.</t>
  </si>
  <si>
    <t xml:space="preserve">599.</t>
  </si>
  <si>
    <t xml:space="preserve">600.</t>
  </si>
  <si>
    <t xml:space="preserve">601.</t>
  </si>
  <si>
    <t xml:space="preserve">602.</t>
  </si>
  <si>
    <t xml:space="preserve">603.</t>
  </si>
  <si>
    <t xml:space="preserve">604.</t>
  </si>
  <si>
    <t xml:space="preserve">605.</t>
  </si>
  <si>
    <t xml:space="preserve">606.</t>
  </si>
  <si>
    <t xml:space="preserve">607.</t>
  </si>
  <si>
    <t xml:space="preserve">608.</t>
  </si>
  <si>
    <t xml:space="preserve">609.</t>
  </si>
  <si>
    <t xml:space="preserve">610.</t>
  </si>
  <si>
    <t xml:space="preserve">611.</t>
  </si>
  <si>
    <t xml:space="preserve">612.</t>
  </si>
  <si>
    <t xml:space="preserve">0318 – dvoulůžkový komfort</t>
  </si>
  <si>
    <t xml:space="preserve">613.</t>
  </si>
  <si>
    <t xml:space="preserve">614.</t>
  </si>
  <si>
    <t xml:space="preserve">615.</t>
  </si>
  <si>
    <t xml:space="preserve">616.</t>
  </si>
  <si>
    <t xml:space="preserve">617.</t>
  </si>
  <si>
    <t xml:space="preserve">618.</t>
  </si>
  <si>
    <t xml:space="preserve">619.</t>
  </si>
  <si>
    <t xml:space="preserve">620.</t>
  </si>
  <si>
    <t xml:space="preserve">621.</t>
  </si>
  <si>
    <t xml:space="preserve">622.</t>
  </si>
  <si>
    <t xml:space="preserve">623.</t>
  </si>
  <si>
    <t xml:space="preserve">624.</t>
  </si>
  <si>
    <t xml:space="preserve">625.</t>
  </si>
  <si>
    <t xml:space="preserve">626.</t>
  </si>
  <si>
    <t xml:space="preserve">627.</t>
  </si>
  <si>
    <t xml:space="preserve">628.</t>
  </si>
  <si>
    <t xml:space="preserve">629.</t>
  </si>
  <si>
    <t xml:space="preserve">630.</t>
  </si>
  <si>
    <t xml:space="preserve">631.</t>
  </si>
  <si>
    <t xml:space="preserve">632.</t>
  </si>
  <si>
    <t xml:space="preserve">Celkem</t>
  </si>
  <si>
    <t xml:space="preserve">Cena dopravy, vynášení a montáže je zahrnuta do cen jednotlivých prvků!</t>
  </si>
  <si>
    <t xml:space="preserve">výčet prvků – kusovník</t>
  </si>
  <si>
    <t xml:space="preserve">Cena/ks
vč. DPH</t>
  </si>
  <si>
    <t xml:space="preserve">počet ks</t>
  </si>
  <si>
    <t xml:space="preserve">Cena celkem bez DPH</t>
  </si>
  <si>
    <t xml:space="preserve">Cena celkem vč. DPH</t>
  </si>
  <si>
    <t xml:space="preserve">celočalouněné křeslo s područkami, 850x950x920, sedák 550x550, výška sedáku 500, šířka područek 150, dřevěné nožičky, potahová látka např. ARTEMIS</t>
  </si>
  <si>
    <t xml:space="preserve">celočalouněná sedací souprava s podučkami, 2320x930x920, sedák 2020x570, výška sedáku 480, šířka područek 150, dřevěné nožičky, potahová látka např. ARTEMIS</t>
  </si>
  <si>
    <t xml:space="preserve">celočalouněná sedací souprava rohová s podučkami, 2320x930x2320, hloubka sedáku 570, výška sedáku 480, šířka područek 150, dřevěné nožičky, potahová látka např. ARTEMIS, sedák a opěrák svisle dělený</t>
  </si>
  <si>
    <t xml:space="preserve"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t>
  </si>
  <si>
    <t xml:space="preserve">dřevěná buková židle, čalouněný sedák i opěrák, 460x940x480, potahová látka např. ARTEMIS</t>
  </si>
  <si>
    <t xml:space="preserve">celočalouněný taburet, průměr 450, výška 490, dřevěné nožičky, nosnost 100 kg, potahová látka např. ARTEMIS</t>
  </si>
  <si>
    <t xml:space="preserve">němý sluha, 380x1110x395, konstrukce dubové dřevo, podnos a ramínko akátové dřevo, vkládací police s prohlubní MDF</t>
  </si>
  <si>
    <t xml:space="preserve">stojací lampa s dřevěnou trojnožkou, přírodní dřevo, výška 1453, stínidlo šedé válcové průměr 400/výška 300 ze 100% bavlny, napájecí kabel s nášlapným spínačem</t>
  </si>
  <si>
    <t xml:space="preserve">svítidlo stropní přisazené, průměr 570, výška 150, 3x patice E27, max.příkon zdroje 60W, konstrukce bílý kov, stínidlo šedý textil, dno svítidla bílý plast, vč.LED světelných zdrojů 15W/1200lm</t>
  </si>
  <si>
    <t xml:space="preserve">lampička nástěnná, průměr základny 100, délka flexibilního ramene 480, bílý kov a plast, integrovaný LED modul 3000K o příkonu 3W/120 lm, IP20, splňující bezpečnostní požadavky pro osazení na dřevěné materiály</t>
  </si>
  <si>
    <t xml:space="preserve">hotelová postel čalouněná, 900x360x2000, konstrukce z DTD, lamino sokl výšky 60, uskočený 36, ložná plocha opatřena protiskluzovou textílií, potahová látka např. ARTEMIS, oboustranně trojice otvorů v ložné ploše pro uchycení nočního stolku</t>
  </si>
  <si>
    <t xml:space="preserve">matrace taštičková, 900x200x2000, střední tuhost, potah Aloe Vera</t>
  </si>
  <si>
    <t xml:space="preserve">noční stolek, 350x350x200, celokovový, závěsný na postel</t>
  </si>
  <si>
    <t xml:space="preserve">konferenční stolek, 900x500x400, celokovový</t>
  </si>
  <si>
    <t xml:space="preserve">konferenční stolek, 500x500x400, celokovový</t>
  </si>
  <si>
    <t xml:space="preserve">kufrbox, 800x650x550, konstrukce lamino tl.18 a 36, horní plocha a odkládací police kovová, výšková rektifikace</t>
  </si>
  <si>
    <t xml:space="preserve">psací stůl se skříňkou pro chladničku, 1400x750x600, konstrukce lamino t.18 a 36, kovová úchytka, výšková rektifikace, odvětrání</t>
  </si>
  <si>
    <t xml:space="preserve">chladnička s mrazicím boxem, 472x492x450, objem 45 l (mrazící box 4,3 l), energetická třída A++, možnost otáčení dveří</t>
  </si>
  <si>
    <t xml:space="preserve">psací stůl, 800x750x600, konstrukce lamino t.18 a 36, výšková rektifikace</t>
  </si>
  <si>
    <t xml:space="preserve">závěsný stůl trojúhelníkový, 700x700x136, konstrukce lamino tl.18 a 36 mm</t>
  </si>
  <si>
    <t xml:space="preserve">jednací stůl kruhový, průměr 1050, výška 750, plát tl.36, kovová centrální podnož</t>
  </si>
  <si>
    <t xml:space="preserve">závěsná skříňka, 2400x300x400, konstrukce lamino t.18 a 36, 3x zásuvka celovýsuv s dotahem, kovové úchytky</t>
  </si>
  <si>
    <t xml:space="preserve">čelo postele, 2000+4500x890x36, konstrukce lamino tl.18 a 36, zavěšeno na skrytých lištách, osazení el.krabic a lampičky</t>
  </si>
  <si>
    <t xml:space="preserve">čelo postele, 2000+3000+1264x890x36, konstrukce lamino tl.18 a 36, zavěšeno na skrytých lištách, osazení el.krabic a lampičky</t>
  </si>
  <si>
    <t xml:space="preserve">čelo postele, 3200+2000x890x36, konstrukce lamino tl.18 a 36, zavěšeno na skrytých lištách, osazení el.krabic a lampičky</t>
  </si>
  <si>
    <t xml:space="preserve">čelo postele, 2950x890x36, konstrukce lamino tl.18 a 36, zavěšeno na skrytých lištách, osazení el.krabic a lampičky</t>
  </si>
  <si>
    <t xml:space="preserve">čelo postele, 2700x890x36, konstrukce lamino tl.18 a 36, zavěšeno na skrytých lištách, osazení el.krabic a lampičky</t>
  </si>
  <si>
    <t xml:space="preserve">zástěna, 716x2515x12, probarvená MDF s kruhovými otvory, oboustranně polepená HPL, kotvení pomocí nerezových oblých držáků skel</t>
  </si>
  <si>
    <t xml:space="preserve">zástěna, 930x2515x12, probarvená MDF s kruhovými otvory, oboustranně polepená HPL, kotvení pomocí nerezových oblých držáků skel</t>
  </si>
  <si>
    <t xml:space="preserve">zástěna, 659+659+659x2515x12, probarvená MDF s kruhovými otvory, oboustranně polepená HPL, kotvení pomocí nerezových oblých držáků skel</t>
  </si>
  <si>
    <t xml:space="preserve">šatní skříně s odkládací stěnou, 3150x2000x620, konstrukce lamino tl.18 a 36, 2x posuvá dvířka s tlumením, 2x šatní tyč, zrcadlo, 5x šatní háček, ocelový sedák, 2x trubková police, výšková rektifikace</t>
  </si>
  <si>
    <t xml:space="preserve">šatní skříně s odkládací stěnou, 3150x2000x620, konstrukce lamino tl.18 a 36, 2x posuvá dvířka s tlumením, 2x šatní tyč (výškově přestavitelná), zrcadlo, 10x šatní háček, ocelový sedák, 2x trubková police, výšková rektifikace</t>
  </si>
  <si>
    <t xml:space="preserve">šatní skříň s odkládací stěnou, 1750x2000x620, konstrukce lamino tl.18 a 36, posuvá dvířka s tlumením, šatní tyč, zrcadlo, 3x šatní háček, ocelový sedák, trubková police, výšková rektifikace</t>
  </si>
  <si>
    <t xml:space="preserve">tapeta vinylová strukturální (jemný písek) omývatelná, 2000x500, pokrytá laminátem, odolná vlhku, otěru, UV záření, paropropustná, zaoblené rohy</t>
  </si>
  <si>
    <t xml:space="preserve">tapeta vinylová strukturální (jemný písek) omývatelná, 3000x1850, pokrytá laminátem, odolná vlhku, otěru, UV záření, paropropustná, zaoblené rohy</t>
  </si>
  <si>
    <t xml:space="preserve">tapeta vinylová strukturální (jemný písek) omývatelná, 3000x1350, pokrytá laminátem, odolná vlhku, otěru, UV záření, paropropustná</t>
  </si>
  <si>
    <t xml:space="preserve">tapeta vinylová strukturální (jemný písek) omývatelná, 4500x1350, pokrytá laminátem, odolná vlhku, otěru, UV záření, paropropustná</t>
  </si>
  <si>
    <t xml:space="preserve">závěs blackoutový se stužkou, 100% polyester, 100% zatemnění,  (2 kusy: šířka 1500, výška 2350)+stropní Al kolejnice (bílá)+jezdci</t>
  </si>
  <si>
    <t xml:space="preserve">televize uhlopříčka 40“, Full HD, poměr 16:9, redukce šumu, DVB-T, DVB-S, DVB-S2, hotelový mód, min. 2X8W, připojení 3× HDMI, 1× USB, VGA, SCART, komponentní vstup, koaxiální audio výstup, sluchátkový výstup</t>
  </si>
  <si>
    <t xml:space="preserve">držák pro TV 40“, kovový černý, nosnost min. 60 kg, sklopný nahoru  min. +10° dolů min. -20°, otočný min. -+ 45°, uchycení VESA</t>
  </si>
  <si>
    <t xml:space="preserve">trezor, 320x250x250, s elektronickým zámkem na PIN kód, 3-8 číselný kód, z ocelového plechu, černá barva, vč. 2 klíčů, napájení 4x AA 1,5V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</si>
</sst>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\ [$Kč-405];\-#,##0\ [$Kč-405]"/>
    <numFmt numFmtId="166" formatCode="#,##0\ [$Kč-405];[RED]\-#,##0\ [$Kč-405]"/>
    <numFmt numFmtId="167" formatCode="0.00\ %"/>
    <numFmt numFmtId="168" formatCode="@"/>
    <numFmt numFmtId="169" formatCode="#,##0,&quot;Kč&quot;"/>
  </numFmts>
  <fonts count="1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ahoma"/>
      <family val="2"/>
      <charset val="1"/>
    </font>
    <font>
      <sz val="12"/>
      <name val="Times New Roman"/>
      <family val="1"/>
      <charset val="238"/>
    </font>
    <font>
      <b val="true"/>
      <sz val="10"/>
      <name val="Tahoma"/>
      <family val="2"/>
      <charset val="1"/>
    </font>
    <font>
      <b val="true"/>
      <sz val="14"/>
      <name val="Tahoma"/>
      <family val="2"/>
      <charset val="1"/>
    </font>
    <font>
      <sz val="8"/>
      <name val="Tahoma"/>
      <family val="2"/>
      <charset val="1"/>
    </font>
    <font>
      <b val="true"/>
      <sz val="12"/>
      <name val="Times New Roman"/>
      <family val="1"/>
      <charset val="1"/>
    </font>
    <font>
      <sz val="12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81D41A"/>
        <bgColor rgb="FF969696"/>
      </patternFill>
    </fill>
    <fill>
      <patternFill patternType="solid">
        <fgColor rgb="FFFFF2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K1048576"/>
  <sheetViews>
    <sheetView showFormulas="false" showGridLines="true" showRowColHeaders="true" showZeros="true" rightToLeft="false" tabSelected="true" showOutlineSymbols="true" defaultGridColor="true" view="pageBreakPreview" topLeftCell="A652" colorId="64" zoomScale="100" zoomScaleNormal="80" zoomScalePageLayoutView="100" workbookViewId="0">
      <selection pane="topLeft" activeCell="C671" activeCellId="0" sqref="C671"/>
    </sheetView>
  </sheetViews>
  <sheetFormatPr defaultRowHeight="15.5" zeroHeight="false" outlineLevelRow="0" outlineLevelCol="0"/>
  <cols>
    <col collapsed="false" customWidth="true" hidden="false" outlineLevel="0" max="1" min="1" style="1" width="4.56"/>
    <col collapsed="false" customWidth="true" hidden="false" outlineLevel="0" max="2" min="2" style="2" width="18.82"/>
    <col collapsed="false" customWidth="true" hidden="false" outlineLevel="0" max="3" min="3" style="3" width="73.28"/>
    <col collapsed="false" customWidth="true" hidden="false" outlineLevel="0" max="4" min="4" style="4" width="4.56"/>
    <col collapsed="false" customWidth="true" hidden="false" outlineLevel="0" max="5" min="5" style="5" width="13.7"/>
    <col collapsed="false" customWidth="true" hidden="false" outlineLevel="0" max="7" min="6" style="1" width="15.09"/>
    <col collapsed="false" customWidth="true" hidden="false" outlineLevel="0" max="8" min="8" style="4" width="6.54"/>
    <col collapsed="false" customWidth="true" hidden="false" outlineLevel="0" max="9" min="9" style="6" width="5.81"/>
    <col collapsed="false" customWidth="true" hidden="false" outlineLevel="0" max="10" min="10" style="6" width="13.36"/>
    <col collapsed="false" customWidth="true" hidden="false" outlineLevel="0" max="1025" min="11" style="6" width="10.91"/>
  </cols>
  <sheetData>
    <row r="1" customFormat="false" ht="17.5" hidden="false" customHeight="false" outlineLevel="0" collapsed="false">
      <c r="A1" s="7"/>
      <c r="B1" s="8"/>
      <c r="C1" s="9" t="s">
        <v>0</v>
      </c>
      <c r="D1" s="7"/>
      <c r="E1" s="10"/>
      <c r="F1" s="8"/>
      <c r="G1" s="8"/>
      <c r="H1" s="8"/>
    </row>
    <row r="2" customFormat="false" ht="17.5" hidden="false" customHeight="false" outlineLevel="0" collapsed="false">
      <c r="A2" s="7"/>
      <c r="B2" s="8"/>
      <c r="C2" s="9" t="s">
        <v>1</v>
      </c>
      <c r="D2" s="7"/>
      <c r="E2" s="10"/>
      <c r="F2" s="8"/>
      <c r="G2" s="8"/>
      <c r="H2" s="8"/>
    </row>
    <row r="3" customFormat="false" ht="17.5" hidden="false" customHeight="false" outlineLevel="0" collapsed="false">
      <c r="A3" s="7"/>
      <c r="B3" s="8"/>
      <c r="C3" s="9" t="s">
        <v>2</v>
      </c>
      <c r="D3" s="7"/>
      <c r="E3" s="11"/>
      <c r="F3" s="8"/>
      <c r="G3" s="8"/>
      <c r="H3" s="8"/>
    </row>
    <row r="4" s="15" customFormat="true" ht="25" hidden="false" customHeight="false" outlineLevel="0" collapsed="false">
      <c r="A4" s="12" t="s">
        <v>3</v>
      </c>
      <c r="B4" s="13" t="s">
        <v>4</v>
      </c>
      <c r="C4" s="13" t="s">
        <v>5</v>
      </c>
      <c r="D4" s="12" t="s">
        <v>6</v>
      </c>
      <c r="E4" s="14" t="s">
        <v>7</v>
      </c>
      <c r="F4" s="13" t="s">
        <v>8</v>
      </c>
      <c r="G4" s="13" t="s">
        <v>9</v>
      </c>
      <c r="H4" s="13" t="s">
        <v>10</v>
      </c>
    </row>
    <row r="5" s="15" customFormat="true" ht="20" hidden="false" customHeight="false" outlineLevel="0" collapsed="false">
      <c r="A5" s="16" t="s">
        <v>3</v>
      </c>
      <c r="B5" s="17" t="s">
        <v>11</v>
      </c>
      <c r="C5" s="18" t="s">
        <v>12</v>
      </c>
      <c r="D5" s="16" t="s">
        <v>6</v>
      </c>
      <c r="E5" s="19" t="s">
        <v>13</v>
      </c>
      <c r="F5" s="17" t="s">
        <v>14</v>
      </c>
      <c r="G5" s="17" t="s">
        <v>15</v>
      </c>
      <c r="H5" s="17" t="s">
        <v>16</v>
      </c>
      <c r="J5" s="20"/>
    </row>
    <row r="6" customFormat="false" ht="37.5" hidden="false" customHeight="false" outlineLevel="0" collapsed="false">
      <c r="A6" s="21" t="s">
        <v>17</v>
      </c>
      <c r="B6" s="22" t="s">
        <v>18</v>
      </c>
      <c r="C6" s="23" t="str">
        <f aca="false">VLOOKUP(soupis!B6,prvky!$A$5:$C$48,2,0)</f>
        <v>šatní skříně s odkládací stěnou, 3150x2000x620, konstrukce lamino tl.18 a 36, 2x posuvá dvířka s tlumením, 2x šatní tyč, zrcadlo, 5x šatní háček, ocelový sedák, 2x trubková police, výšková rektifikace</v>
      </c>
      <c r="D6" s="21" t="n">
        <v>1</v>
      </c>
      <c r="E6" s="24" t="n">
        <f aca="false">VLOOKUP(soupis!B6,prvky!$A$5:$C$48,3,0)</f>
        <v>0</v>
      </c>
      <c r="F6" s="25" t="n">
        <f aca="false">E6*D6</f>
        <v>0</v>
      </c>
      <c r="G6" s="25" t="n">
        <f aca="false">F6*(1+H6/100)</f>
        <v>0</v>
      </c>
      <c r="H6" s="21" t="n">
        <v>21</v>
      </c>
      <c r="J6" s="26"/>
    </row>
    <row r="7" customFormat="false" ht="25.35" hidden="false" customHeight="false" outlineLevel="0" collapsed="false">
      <c r="A7" s="21" t="s">
        <v>19</v>
      </c>
      <c r="B7" s="22" t="s">
        <v>20</v>
      </c>
      <c r="C7" s="23" t="str">
        <f aca="false">VLOOKUP(soupis!B7,prvky!$A$5:$B$48,2,0)</f>
        <v>kufrbox, 800x650x550, konstrukce lamino tl.18 a 36, horní plocha a odkládací police kovová, výšková rektifikace</v>
      </c>
      <c r="D7" s="21" t="n">
        <v>1</v>
      </c>
      <c r="E7" s="24" t="n">
        <f aca="false">VLOOKUP(soupis!B7,prvky!$A$5:$C$48,3,0)</f>
        <v>0</v>
      </c>
      <c r="F7" s="25" t="n">
        <f aca="false">E7*D7</f>
        <v>0</v>
      </c>
      <c r="G7" s="25" t="n">
        <f aca="false">F7*(1+H7/100)</f>
        <v>0</v>
      </c>
      <c r="H7" s="21" t="n">
        <v>21</v>
      </c>
      <c r="J7" s="26"/>
    </row>
    <row r="8" customFormat="false" ht="25.35" hidden="false" customHeight="false" outlineLevel="0" collapsed="false">
      <c r="A8" s="21" t="s">
        <v>21</v>
      </c>
      <c r="B8" s="22" t="s">
        <v>22</v>
      </c>
      <c r="C8" s="23" t="str">
        <f aca="false">VLOOKUP(soupis!B8,prvky!$A$5:$B$48,2,0)</f>
        <v>psací stůl se skříňkou pro chladničku, 1400x750x600, konstrukce lamino t.18 a 36, kovová úchytka, výšková rektifikace, odvětrání</v>
      </c>
      <c r="D8" s="21" t="n">
        <v>1</v>
      </c>
      <c r="E8" s="24" t="n">
        <f aca="false">VLOOKUP(soupis!B8,prvky!$A$5:$C$48,3,0)</f>
        <v>0</v>
      </c>
      <c r="F8" s="25" t="n">
        <f aca="false">E8*D8</f>
        <v>0</v>
      </c>
      <c r="G8" s="25" t="n">
        <f aca="false">F8*(1+H8/100)</f>
        <v>0</v>
      </c>
      <c r="H8" s="21" t="n">
        <v>21</v>
      </c>
      <c r="J8" s="26"/>
    </row>
    <row r="9" customFormat="false" ht="25.35" hidden="false" customHeight="false" outlineLevel="0" collapsed="false">
      <c r="A9" s="21" t="s">
        <v>23</v>
      </c>
      <c r="B9" s="22" t="s">
        <v>24</v>
      </c>
      <c r="C9" s="23" t="str">
        <f aca="false">VLOOKUP(soupis!B9,prvky!$A$5:$B$48,2,0)</f>
        <v>čelo postele, 2000+3000+1264x890x36, konstrukce lamino tl.18 a 36, zavěšeno na skrytých lištách, osazení el.krabic a lampičky</v>
      </c>
      <c r="D9" s="21" t="n">
        <v>1</v>
      </c>
      <c r="E9" s="24" t="n">
        <f aca="false">VLOOKUP(soupis!B9,prvky!$A$5:$C$48,3,0)</f>
        <v>0</v>
      </c>
      <c r="F9" s="25" t="n">
        <f aca="false">E9*D9</f>
        <v>0</v>
      </c>
      <c r="G9" s="25" t="n">
        <f aca="false">F9*(1+H9/100)</f>
        <v>0</v>
      </c>
      <c r="H9" s="21" t="n">
        <v>21</v>
      </c>
      <c r="J9" s="26"/>
    </row>
    <row r="10" customFormat="false" ht="25" hidden="false" customHeight="false" outlineLevel="0" collapsed="false">
      <c r="A10" s="21" t="s">
        <v>25</v>
      </c>
      <c r="B10" s="22" t="s">
        <v>26</v>
      </c>
      <c r="C10" s="23" t="str">
        <f aca="false">VLOOKUP(soupis!B10,prvky!$A$5:$B$48,2,0)</f>
        <v>zástěna, 716x2515x12, probarvená MDF s kruhovými otvory, oboustranně polepená HPL, kotvení pomocí nerezových oblých držáků skel</v>
      </c>
      <c r="D10" s="21" t="n">
        <v>1</v>
      </c>
      <c r="E10" s="24" t="n">
        <f aca="false">VLOOKUP(soupis!B10,prvky!$A$5:$C$48,3,0)</f>
        <v>0</v>
      </c>
      <c r="F10" s="25" t="n">
        <f aca="false">E10*D10</f>
        <v>0</v>
      </c>
      <c r="G10" s="25" t="n">
        <f aca="false">F10*(1+H10/100)</f>
        <v>0</v>
      </c>
      <c r="H10" s="21" t="n">
        <v>21</v>
      </c>
      <c r="J10" s="26"/>
    </row>
    <row r="11" customFormat="false" ht="15.5" hidden="false" customHeight="false" outlineLevel="0" collapsed="false">
      <c r="A11" s="21" t="s">
        <v>27</v>
      </c>
      <c r="B11" s="22" t="s">
        <v>28</v>
      </c>
      <c r="C11" s="23" t="str">
        <f aca="false">VLOOKUP(soupis!B11,prvky!$A$5:$B$48,2,0)</f>
        <v>konferenční stolek, 900x500x400, celokovový</v>
      </c>
      <c r="D11" s="21" t="n">
        <v>1</v>
      </c>
      <c r="E11" s="24" t="n">
        <f aca="false">VLOOKUP(soupis!B11,prvky!$A$5:$C$48,3,0)</f>
        <v>0</v>
      </c>
      <c r="F11" s="25" t="n">
        <f aca="false">E11*D11</f>
        <v>0</v>
      </c>
      <c r="G11" s="25" t="n">
        <f aca="false">F11*(1+H11/100)</f>
        <v>0</v>
      </c>
      <c r="H11" s="21" t="n">
        <v>21</v>
      </c>
      <c r="J11" s="26"/>
    </row>
    <row r="12" customFormat="false" ht="15.5" hidden="false" customHeight="false" outlineLevel="0" collapsed="false">
      <c r="A12" s="21" t="s">
        <v>29</v>
      </c>
      <c r="B12" s="22" t="s">
        <v>30</v>
      </c>
      <c r="C12" s="23" t="str">
        <f aca="false">VLOOKUP(soupis!B12,prvky!$A$5:$B$48,2,0)</f>
        <v>noční stolek, 350x350x200, celokovový, závěsný na postel</v>
      </c>
      <c r="D12" s="21" t="n">
        <v>2</v>
      </c>
      <c r="E12" s="24" t="n">
        <f aca="false">VLOOKUP(soupis!B12,prvky!$A$5:$C$48,3,0)</f>
        <v>0</v>
      </c>
      <c r="F12" s="25" t="n">
        <f aca="false">E12*D12</f>
        <v>0</v>
      </c>
      <c r="G12" s="25" t="n">
        <f aca="false">F12*(1+H12/100)</f>
        <v>0</v>
      </c>
      <c r="H12" s="21" t="n">
        <v>21</v>
      </c>
      <c r="J12" s="26"/>
    </row>
    <row r="13" customFormat="false" ht="37.5" hidden="false" customHeight="false" outlineLevel="0" collapsed="false">
      <c r="A13" s="21" t="s">
        <v>31</v>
      </c>
      <c r="B13" s="22" t="s">
        <v>32</v>
      </c>
      <c r="C13" s="23" t="str">
        <f aca="false">VLOOKUP(soupis!B13,prvky!$A$5:$B$48,2,0)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13" s="21" t="n">
        <v>2</v>
      </c>
      <c r="E13" s="24" t="n">
        <f aca="false">VLOOKUP(soupis!B13,prvky!$A$5:$C$48,3,0)</f>
        <v>0</v>
      </c>
      <c r="F13" s="25" t="n">
        <f aca="false">E13*D13</f>
        <v>0</v>
      </c>
      <c r="G13" s="25" t="n">
        <f aca="false">F13*(1+H13/100)</f>
        <v>0</v>
      </c>
      <c r="H13" s="21" t="n">
        <v>21</v>
      </c>
      <c r="J13" s="26"/>
    </row>
    <row r="14" customFormat="false" ht="15.5" hidden="false" customHeight="false" outlineLevel="0" collapsed="false">
      <c r="A14" s="21" t="s">
        <v>33</v>
      </c>
      <c r="B14" s="22" t="s">
        <v>34</v>
      </c>
      <c r="C14" s="23" t="str">
        <f aca="false">VLOOKUP(soupis!B14,prvky!$A$5:$B$48,2,0)</f>
        <v>matrace taštičková, 900x200x2000, střední tuhost, potah Aloe Vera</v>
      </c>
      <c r="D14" s="21" t="n">
        <v>2</v>
      </c>
      <c r="E14" s="24" t="n">
        <f aca="false">VLOOKUP(soupis!B14,prvky!$A$5:$C$48,3,0)</f>
        <v>0</v>
      </c>
      <c r="F14" s="25" t="n">
        <f aca="false">E14*D14</f>
        <v>0</v>
      </c>
      <c r="G14" s="25" t="n">
        <f aca="false">F14*(1+H14/100)</f>
        <v>0</v>
      </c>
      <c r="H14" s="21" t="n">
        <v>21</v>
      </c>
      <c r="J14" s="26"/>
    </row>
    <row r="15" customFormat="false" ht="50" hidden="false" customHeight="false" outlineLevel="0" collapsed="false">
      <c r="A15" s="21" t="s">
        <v>35</v>
      </c>
      <c r="B15" s="22" t="s">
        <v>36</v>
      </c>
      <c r="C15" s="23" t="str">
        <f aca="false">VLOOKUP(soupis!B15,prvky!$A$5:$B$48,2,0)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15" s="21" t="n">
        <v>1</v>
      </c>
      <c r="E15" s="24" t="n">
        <f aca="false">VLOOKUP(soupis!B15,prvky!$A$5:$C$48,3,0)</f>
        <v>0</v>
      </c>
      <c r="F15" s="25" t="n">
        <f aca="false">E15*D15</f>
        <v>0</v>
      </c>
      <c r="G15" s="25" t="n">
        <f aca="false">F15*(1+H15/100)</f>
        <v>0</v>
      </c>
      <c r="H15" s="21" t="n">
        <v>21</v>
      </c>
      <c r="J15" s="26"/>
    </row>
    <row r="16" customFormat="false" ht="25" hidden="false" customHeight="false" outlineLevel="0" collapsed="false">
      <c r="A16" s="21" t="s">
        <v>37</v>
      </c>
      <c r="B16" s="22" t="s">
        <v>38</v>
      </c>
      <c r="C16" s="23" t="str">
        <f aca="false">VLOOKUP(soupis!B16,prvky!$A$5:$B$48,2,0)</f>
        <v>dřevěná buková židle, čalouněný sedák i opěrák, 460x940x480, potahová látka např. ARTEMIS</v>
      </c>
      <c r="D16" s="21" t="n">
        <v>1</v>
      </c>
      <c r="E16" s="24" t="n">
        <f aca="false">VLOOKUP(soupis!B16,prvky!$A$5:$C$48,3,0)</f>
        <v>0</v>
      </c>
      <c r="F16" s="25" t="n">
        <f aca="false">E16*D16</f>
        <v>0</v>
      </c>
      <c r="G16" s="25" t="n">
        <f aca="false">F16*(1+H16/100)</f>
        <v>0</v>
      </c>
      <c r="H16" s="21" t="n">
        <v>21</v>
      </c>
      <c r="J16" s="26"/>
    </row>
    <row r="17" customFormat="false" ht="37.5" hidden="false" customHeight="false" outlineLevel="0" collapsed="false">
      <c r="A17" s="21" t="s">
        <v>39</v>
      </c>
      <c r="B17" s="22" t="s">
        <v>40</v>
      </c>
      <c r="C17" s="23" t="str">
        <f aca="false">VLOOKUP(soupis!B17,prvky!$A$5:$B$48,2,0)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17" s="21" t="n">
        <v>2</v>
      </c>
      <c r="E17" s="24" t="n">
        <f aca="false">VLOOKUP(soupis!B17,prvky!$A$5:$C$48,3,0)</f>
        <v>0</v>
      </c>
      <c r="F17" s="25" t="n">
        <f aca="false">E17*D17</f>
        <v>0</v>
      </c>
      <c r="G17" s="25" t="n">
        <f aca="false">F17*(1+H17/100)</f>
        <v>0</v>
      </c>
      <c r="H17" s="21" t="n">
        <v>21</v>
      </c>
      <c r="J17" s="26"/>
    </row>
    <row r="18" customFormat="false" ht="25" hidden="false" customHeight="false" outlineLevel="0" collapsed="false">
      <c r="A18" s="21" t="s">
        <v>41</v>
      </c>
      <c r="B18" s="22" t="s">
        <v>42</v>
      </c>
      <c r="C18" s="23" t="str">
        <f aca="false">VLOOKUP(soupis!B18,prvky!$A$5:$B$48,2,0)</f>
        <v>stojací lampa s dřevěnou trojnožkou, přírodní dřevo, výška 1453, stínidlo šedé válcové průměr 400/výška 300 ze 100% bavlny, napájecí kabel s nášlapným spínačem</v>
      </c>
      <c r="D18" s="21" t="n">
        <v>1</v>
      </c>
      <c r="E18" s="24" t="n">
        <f aca="false">VLOOKUP(soupis!B18,prvky!$A$5:$C$48,3,0)</f>
        <v>0</v>
      </c>
      <c r="F18" s="25" t="n">
        <f aca="false">E18*D18</f>
        <v>0</v>
      </c>
      <c r="G18" s="25" t="n">
        <f aca="false">F18*(1+H18/100)</f>
        <v>0</v>
      </c>
      <c r="H18" s="21" t="n">
        <v>21</v>
      </c>
      <c r="J18" s="26"/>
    </row>
    <row r="19" customFormat="false" ht="37.5" hidden="false" customHeight="false" outlineLevel="0" collapsed="false">
      <c r="A19" s="21" t="s">
        <v>43</v>
      </c>
      <c r="B19" s="22" t="s">
        <v>44</v>
      </c>
      <c r="C19" s="23" t="str">
        <f aca="false">VLOOKUP(soupis!B19,prvky!$A$5:$B$48,2,0)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19" s="21" t="n">
        <v>4</v>
      </c>
      <c r="E19" s="24" t="n">
        <f aca="false">VLOOKUP(soupis!B19,prvky!$A$5:$C$48,3,0)</f>
        <v>0</v>
      </c>
      <c r="F19" s="25" t="n">
        <f aca="false">E19*D19</f>
        <v>0</v>
      </c>
      <c r="G19" s="25" t="n">
        <f aca="false">F19*(1+H19/100)</f>
        <v>0</v>
      </c>
      <c r="H19" s="21" t="n">
        <v>21</v>
      </c>
      <c r="J19" s="26"/>
    </row>
    <row r="20" customFormat="false" ht="25" hidden="false" customHeight="false" outlineLevel="0" collapsed="false">
      <c r="A20" s="21" t="s">
        <v>45</v>
      </c>
      <c r="B20" s="22" t="s">
        <v>46</v>
      </c>
      <c r="C20" s="23" t="str">
        <f aca="false">VLOOKUP(soupis!B20,prvky!$A$5:$B$48,2,0)</f>
        <v>chladnička s mrazicím boxem, 472x492x450, objem 45 l (mrazící box 4,3 l), energetická třída A++, možnost otáčení dveří</v>
      </c>
      <c r="D20" s="21" t="n">
        <v>1</v>
      </c>
      <c r="E20" s="24" t="n">
        <f aca="false">VLOOKUP(soupis!B20,prvky!$A$5:$C$48,3,0)</f>
        <v>0</v>
      </c>
      <c r="F20" s="25" t="n">
        <f aca="false">E20*D20</f>
        <v>0</v>
      </c>
      <c r="G20" s="25" t="n">
        <f aca="false">F20*(1+H20/100)</f>
        <v>0</v>
      </c>
      <c r="H20" s="21" t="n">
        <v>21</v>
      </c>
      <c r="J20" s="26"/>
    </row>
    <row r="21" customFormat="false" ht="37.5" hidden="false" customHeight="false" outlineLevel="0" collapsed="false">
      <c r="A21" s="21" t="s">
        <v>47</v>
      </c>
      <c r="B21" s="22" t="s">
        <v>48</v>
      </c>
      <c r="C21" s="23" t="str">
        <f aca="false">VLOOKUP(soupis!B21,prvky!$A$5:$B$48,2,0)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21" s="21" t="n">
        <v>1</v>
      </c>
      <c r="E21" s="24" t="n">
        <f aca="false">VLOOKUP(soupis!B21,prvky!$A$5:$C$48,3,0)</f>
        <v>0</v>
      </c>
      <c r="F21" s="25" t="n">
        <f aca="false">E21*D21</f>
        <v>0</v>
      </c>
      <c r="G21" s="25" t="n">
        <f aca="false">F21*(1+H21/100)</f>
        <v>0</v>
      </c>
      <c r="H21" s="21" t="n">
        <v>21</v>
      </c>
      <c r="J21" s="26"/>
    </row>
    <row r="22" customFormat="false" ht="25" hidden="false" customHeight="false" outlineLevel="0" collapsed="false">
      <c r="A22" s="21" t="s">
        <v>49</v>
      </c>
      <c r="B22" s="22" t="s">
        <v>50</v>
      </c>
      <c r="C22" s="23" t="str">
        <f aca="false">VLOOKUP(soupis!B22,prvky!$A$5:$B$48,2,0)</f>
        <v>držák pro TV 40“, kovový černý, nosnost min. 60 kg, sklopný nahoru  min. +10° dolů min. -20°, otočný min. -+ 45°, uchycení VESA</v>
      </c>
      <c r="D22" s="21" t="n">
        <v>1</v>
      </c>
      <c r="E22" s="24" t="n">
        <f aca="false">VLOOKUP(soupis!B22,prvky!$A$5:$C$48,3,0)</f>
        <v>0</v>
      </c>
      <c r="F22" s="25" t="n">
        <f aca="false">E22*D22</f>
        <v>0</v>
      </c>
      <c r="G22" s="25" t="n">
        <f aca="false">F22*(1+H22/100)</f>
        <v>0</v>
      </c>
      <c r="H22" s="21" t="n">
        <v>21</v>
      </c>
      <c r="J22" s="26"/>
    </row>
    <row r="23" customFormat="false" ht="25" hidden="false" customHeight="false" outlineLevel="0" collapsed="false">
      <c r="A23" s="21" t="s">
        <v>51</v>
      </c>
      <c r="B23" s="22" t="s">
        <v>52</v>
      </c>
      <c r="C23" s="23" t="str">
        <f aca="false">VLOOKUP(soupis!B23,prvky!$A$5:$B$48,2,0)</f>
        <v>tapeta vinylová strukturální (jemný písek) omývatelná, 3000x1350, pokrytá laminátem, odolná vlhku, otěru, UV záření, paropropustná</v>
      </c>
      <c r="D23" s="21" t="n">
        <v>1</v>
      </c>
      <c r="E23" s="24" t="n">
        <f aca="false">VLOOKUP(soupis!B23,prvky!$A$5:$C$48,3,0)</f>
        <v>0</v>
      </c>
      <c r="F23" s="25" t="n">
        <f aca="false">E23*D23</f>
        <v>0</v>
      </c>
      <c r="G23" s="25" t="n">
        <f aca="false">F23*(1+H23/100)</f>
        <v>0</v>
      </c>
      <c r="H23" s="21" t="n">
        <v>21</v>
      </c>
      <c r="J23" s="26"/>
    </row>
    <row r="24" customFormat="false" ht="25" hidden="false" customHeight="false" outlineLevel="0" collapsed="false">
      <c r="A24" s="21" t="s">
        <v>53</v>
      </c>
      <c r="B24" s="22" t="s">
        <v>54</v>
      </c>
      <c r="C24" s="23" t="str">
        <f aca="false">VLOOKUP(soupis!B24,prvky!$A$5:$B$48,2,0)</f>
        <v>závěs blackoutový se stužkou, 100% polyester, 100% zatemnění,  (2 kusy: šířka 1500, výška 2350)+stropní Al kolejnice (bílá)+jezdci</v>
      </c>
      <c r="D24" s="21" t="n">
        <v>2</v>
      </c>
      <c r="E24" s="24" t="n">
        <f aca="false">VLOOKUP(soupis!B24,prvky!$A$5:$C$48,3,0)</f>
        <v>0</v>
      </c>
      <c r="F24" s="25" t="n">
        <f aca="false">E24*D24</f>
        <v>0</v>
      </c>
      <c r="G24" s="25" t="n">
        <f aca="false">F24*(1+H24/100)</f>
        <v>0</v>
      </c>
      <c r="H24" s="21" t="n">
        <v>21</v>
      </c>
      <c r="J24" s="26"/>
    </row>
    <row r="25" customFormat="false" ht="25" hidden="false" customHeight="false" outlineLevel="0" collapsed="false">
      <c r="A25" s="21" t="s">
        <v>55</v>
      </c>
      <c r="B25" s="22" t="s">
        <v>56</v>
      </c>
      <c r="C25" s="23" t="str">
        <f aca="false">VLOOKUP(soupis!B25,prvky!$A$5:$B$48,2,0)</f>
        <v>trezor, 320x250x250, s elektronickým zámkem na PIN kód, 3-8 číselný kód, z ocelového plechu, černá barva, vč. 2 klíčů, napájení 4x AA 1,5V</v>
      </c>
      <c r="D25" s="21" t="n">
        <v>1</v>
      </c>
      <c r="E25" s="24" t="n">
        <f aca="false">VLOOKUP(soupis!B25,prvky!$A$5:$C$48,3,0)</f>
        <v>0</v>
      </c>
      <c r="F25" s="25" t="n">
        <f aca="false">E25*D25</f>
        <v>0</v>
      </c>
      <c r="G25" s="25" t="n">
        <f aca="false">F25*(1+H25/100)</f>
        <v>0</v>
      </c>
      <c r="H25" s="21" t="n">
        <v>21</v>
      </c>
      <c r="J25" s="26"/>
    </row>
    <row r="26" s="15" customFormat="true" ht="20" hidden="false" customHeight="false" outlineLevel="0" collapsed="false">
      <c r="A26" s="16" t="s">
        <v>3</v>
      </c>
      <c r="B26" s="17" t="s">
        <v>11</v>
      </c>
      <c r="C26" s="18" t="s">
        <v>57</v>
      </c>
      <c r="D26" s="16" t="s">
        <v>6</v>
      </c>
      <c r="E26" s="19" t="s">
        <v>13</v>
      </c>
      <c r="F26" s="17" t="s">
        <v>14</v>
      </c>
      <c r="G26" s="17" t="s">
        <v>15</v>
      </c>
      <c r="H26" s="17" t="s">
        <v>16</v>
      </c>
      <c r="J26" s="20"/>
    </row>
    <row r="27" customFormat="false" ht="37.5" hidden="false" customHeight="false" outlineLevel="0" collapsed="false">
      <c r="A27" s="21" t="s">
        <v>58</v>
      </c>
      <c r="B27" s="22" t="s">
        <v>18</v>
      </c>
      <c r="C27" s="23" t="str">
        <f aca="false">VLOOKUP(soupis!B27,prvky!$A$5:$B$48,2,0)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27" s="21" t="n">
        <v>1</v>
      </c>
      <c r="E27" s="24" t="n">
        <f aca="false">VLOOKUP(soupis!B27,prvky!$A$5:$C$48,3,0)</f>
        <v>0</v>
      </c>
      <c r="F27" s="25" t="n">
        <f aca="false">E27*D27</f>
        <v>0</v>
      </c>
      <c r="G27" s="25" t="n">
        <f aca="false">F27*(1+H27/100)</f>
        <v>0</v>
      </c>
      <c r="H27" s="21" t="n">
        <v>21</v>
      </c>
      <c r="J27" s="26"/>
    </row>
    <row r="28" customFormat="false" ht="25" hidden="false" customHeight="false" outlineLevel="0" collapsed="false">
      <c r="A28" s="21" t="s">
        <v>59</v>
      </c>
      <c r="B28" s="22" t="s">
        <v>20</v>
      </c>
      <c r="C28" s="23" t="str">
        <f aca="false">VLOOKUP(soupis!B28,prvky!$A$5:$B$48,2,0)</f>
        <v>kufrbox, 800x650x550, konstrukce lamino tl.18 a 36, horní plocha a odkládací police kovová, výšková rektifikace</v>
      </c>
      <c r="D28" s="21" t="n">
        <v>1</v>
      </c>
      <c r="E28" s="24" t="n">
        <f aca="false">VLOOKUP(soupis!B28,prvky!$A$5:$C$48,3,0)</f>
        <v>0</v>
      </c>
      <c r="F28" s="25" t="n">
        <f aca="false">E28*D28</f>
        <v>0</v>
      </c>
      <c r="G28" s="25" t="n">
        <f aca="false">F28*(1+H28/100)</f>
        <v>0</v>
      </c>
      <c r="H28" s="21" t="n">
        <v>21</v>
      </c>
      <c r="J28" s="26"/>
    </row>
    <row r="29" customFormat="false" ht="25" hidden="false" customHeight="false" outlineLevel="0" collapsed="false">
      <c r="A29" s="21" t="s">
        <v>60</v>
      </c>
      <c r="B29" s="22" t="s">
        <v>22</v>
      </c>
      <c r="C29" s="23" t="str">
        <f aca="false">VLOOKUP(soupis!B29,prvky!$A$5:$B$48,2,0)</f>
        <v>psací stůl se skříňkou pro chladničku, 1400x750x600, konstrukce lamino t.18 a 36, kovová úchytka, výšková rektifikace, odvětrání</v>
      </c>
      <c r="D29" s="21" t="n">
        <v>1</v>
      </c>
      <c r="E29" s="24" t="n">
        <f aca="false">VLOOKUP(soupis!B29,prvky!$A$5:$C$48,3,0)</f>
        <v>0</v>
      </c>
      <c r="F29" s="25" t="n">
        <f aca="false">E29*D29</f>
        <v>0</v>
      </c>
      <c r="G29" s="25" t="n">
        <f aca="false">F29*(1+H29/100)</f>
        <v>0</v>
      </c>
      <c r="H29" s="21" t="n">
        <v>21</v>
      </c>
      <c r="J29" s="26"/>
    </row>
    <row r="30" customFormat="false" ht="25" hidden="false" customHeight="false" outlineLevel="0" collapsed="false">
      <c r="A30" s="21" t="s">
        <v>61</v>
      </c>
      <c r="B30" s="22" t="s">
        <v>24</v>
      </c>
      <c r="C30" s="23" t="str">
        <f aca="false">VLOOKUP(soupis!B30,prvky!$A$5:$B$48,2,0)</f>
        <v>čelo postele, 2000+3000+1264x890x36, konstrukce lamino tl.18 a 36, zavěšeno na skrytých lištách, osazení el.krabic a lampičky</v>
      </c>
      <c r="D30" s="21" t="n">
        <v>1</v>
      </c>
      <c r="E30" s="24" t="n">
        <f aca="false">VLOOKUP(soupis!B30,prvky!$A$5:$C$48,3,0)</f>
        <v>0</v>
      </c>
      <c r="F30" s="25" t="n">
        <f aca="false">E30*D30</f>
        <v>0</v>
      </c>
      <c r="G30" s="25" t="n">
        <f aca="false">F30*(1+H30/100)</f>
        <v>0</v>
      </c>
      <c r="H30" s="21" t="n">
        <v>21</v>
      </c>
      <c r="J30" s="26"/>
    </row>
    <row r="31" customFormat="false" ht="25" hidden="false" customHeight="false" outlineLevel="0" collapsed="false">
      <c r="A31" s="21" t="s">
        <v>62</v>
      </c>
      <c r="B31" s="22" t="s">
        <v>26</v>
      </c>
      <c r="C31" s="23" t="str">
        <f aca="false">VLOOKUP(soupis!B31,prvky!$A$5:$B$48,2,0)</f>
        <v>zástěna, 716x2515x12, probarvená MDF s kruhovými otvory, oboustranně polepená HPL, kotvení pomocí nerezových oblých držáků skel</v>
      </c>
      <c r="D31" s="21" t="n">
        <v>1</v>
      </c>
      <c r="E31" s="24" t="n">
        <f aca="false">VLOOKUP(soupis!B31,prvky!$A$5:$C$48,3,0)</f>
        <v>0</v>
      </c>
      <c r="F31" s="25" t="n">
        <f aca="false">E31*D31</f>
        <v>0</v>
      </c>
      <c r="G31" s="25" t="n">
        <f aca="false">F31*(1+H31/100)</f>
        <v>0</v>
      </c>
      <c r="H31" s="21" t="n">
        <v>21</v>
      </c>
      <c r="J31" s="26"/>
    </row>
    <row r="32" customFormat="false" ht="15.5" hidden="false" customHeight="false" outlineLevel="0" collapsed="false">
      <c r="A32" s="21" t="s">
        <v>63</v>
      </c>
      <c r="B32" s="22" t="s">
        <v>28</v>
      </c>
      <c r="C32" s="23" t="str">
        <f aca="false">VLOOKUP(soupis!B32,prvky!$A$5:$B$48,2,0)</f>
        <v>konferenční stolek, 900x500x400, celokovový</v>
      </c>
      <c r="D32" s="21" t="n">
        <v>1</v>
      </c>
      <c r="E32" s="24" t="n">
        <f aca="false">VLOOKUP(soupis!B32,prvky!$A$5:$C$48,3,0)</f>
        <v>0</v>
      </c>
      <c r="F32" s="25" t="n">
        <f aca="false">E32*D32</f>
        <v>0</v>
      </c>
      <c r="G32" s="25" t="n">
        <f aca="false">F32*(1+H32/100)</f>
        <v>0</v>
      </c>
      <c r="H32" s="21" t="n">
        <v>21</v>
      </c>
      <c r="J32" s="26"/>
    </row>
    <row r="33" customFormat="false" ht="15.5" hidden="false" customHeight="false" outlineLevel="0" collapsed="false">
      <c r="A33" s="21" t="s">
        <v>64</v>
      </c>
      <c r="B33" s="22" t="s">
        <v>30</v>
      </c>
      <c r="C33" s="23" t="str">
        <f aca="false">VLOOKUP(soupis!B33,prvky!$A$5:$B$48,2,0)</f>
        <v>noční stolek, 350x350x200, celokovový, závěsný na postel</v>
      </c>
      <c r="D33" s="21" t="n">
        <v>2</v>
      </c>
      <c r="E33" s="24" t="n">
        <f aca="false">VLOOKUP(soupis!B33,prvky!$A$5:$C$48,3,0)</f>
        <v>0</v>
      </c>
      <c r="F33" s="25" t="n">
        <f aca="false">E33*D33</f>
        <v>0</v>
      </c>
      <c r="G33" s="25" t="n">
        <f aca="false">F33*(1+H33/100)</f>
        <v>0</v>
      </c>
      <c r="H33" s="21" t="n">
        <v>21</v>
      </c>
      <c r="J33" s="26"/>
    </row>
    <row r="34" customFormat="false" ht="37.5" hidden="false" customHeight="false" outlineLevel="0" collapsed="false">
      <c r="A34" s="21" t="s">
        <v>65</v>
      </c>
      <c r="B34" s="22" t="s">
        <v>32</v>
      </c>
      <c r="C34" s="23" t="str">
        <f aca="false">VLOOKUP(soupis!B34,prvky!$A$5:$B$48,2,0)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34" s="21" t="n">
        <v>2</v>
      </c>
      <c r="E34" s="24" t="n">
        <f aca="false">VLOOKUP(soupis!B34,prvky!$A$5:$C$48,3,0)</f>
        <v>0</v>
      </c>
      <c r="F34" s="25" t="n">
        <f aca="false">E34*D34</f>
        <v>0</v>
      </c>
      <c r="G34" s="25" t="n">
        <f aca="false">F34*(1+H34/100)</f>
        <v>0</v>
      </c>
      <c r="H34" s="21" t="n">
        <v>21</v>
      </c>
      <c r="J34" s="26"/>
    </row>
    <row r="35" customFormat="false" ht="15.5" hidden="false" customHeight="false" outlineLevel="0" collapsed="false">
      <c r="A35" s="21" t="s">
        <v>66</v>
      </c>
      <c r="B35" s="22" t="s">
        <v>34</v>
      </c>
      <c r="C35" s="23" t="str">
        <f aca="false">VLOOKUP(soupis!B35,prvky!$A$5:$B$48,2,0)</f>
        <v>matrace taštičková, 900x200x2000, střední tuhost, potah Aloe Vera</v>
      </c>
      <c r="D35" s="21" t="n">
        <v>2</v>
      </c>
      <c r="E35" s="24" t="n">
        <f aca="false">VLOOKUP(soupis!B35,prvky!$A$5:$C$48,3,0)</f>
        <v>0</v>
      </c>
      <c r="F35" s="25" t="n">
        <f aca="false">E35*D35</f>
        <v>0</v>
      </c>
      <c r="G35" s="25" t="n">
        <f aca="false">F35*(1+H35/100)</f>
        <v>0</v>
      </c>
      <c r="H35" s="21" t="n">
        <v>21</v>
      </c>
      <c r="J35" s="26"/>
    </row>
    <row r="36" customFormat="false" ht="50" hidden="false" customHeight="false" outlineLevel="0" collapsed="false">
      <c r="A36" s="21" t="s">
        <v>67</v>
      </c>
      <c r="B36" s="22" t="s">
        <v>36</v>
      </c>
      <c r="C36" s="23" t="str">
        <f aca="false">VLOOKUP(soupis!B36,prvky!$A$5:$B$48,2,0)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36" s="21" t="n">
        <v>1</v>
      </c>
      <c r="E36" s="24" t="n">
        <f aca="false">VLOOKUP(soupis!B36,prvky!$A$5:$C$48,3,0)</f>
        <v>0</v>
      </c>
      <c r="F36" s="25" t="n">
        <f aca="false">E36*D36</f>
        <v>0</v>
      </c>
      <c r="G36" s="25" t="n">
        <f aca="false">F36*(1+H36/100)</f>
        <v>0</v>
      </c>
      <c r="H36" s="21" t="n">
        <v>21</v>
      </c>
      <c r="J36" s="26"/>
    </row>
    <row r="37" customFormat="false" ht="25" hidden="false" customHeight="false" outlineLevel="0" collapsed="false">
      <c r="A37" s="21" t="s">
        <v>68</v>
      </c>
      <c r="B37" s="22" t="s">
        <v>38</v>
      </c>
      <c r="C37" s="23" t="str">
        <f aca="false">VLOOKUP(soupis!B37,prvky!$A$5:$B$48,2,0)</f>
        <v>dřevěná buková židle, čalouněný sedák i opěrák, 460x940x480, potahová látka např. ARTEMIS</v>
      </c>
      <c r="D37" s="21" t="n">
        <v>1</v>
      </c>
      <c r="E37" s="24" t="n">
        <f aca="false">VLOOKUP(soupis!B37,prvky!$A$5:$C$48,3,0)</f>
        <v>0</v>
      </c>
      <c r="F37" s="25" t="n">
        <f aca="false">E37*D37</f>
        <v>0</v>
      </c>
      <c r="G37" s="25" t="n">
        <f aca="false">F37*(1+H37/100)</f>
        <v>0</v>
      </c>
      <c r="H37" s="21" t="n">
        <v>21</v>
      </c>
      <c r="J37" s="26"/>
    </row>
    <row r="38" customFormat="false" ht="37.5" hidden="false" customHeight="false" outlineLevel="0" collapsed="false">
      <c r="A38" s="21" t="s">
        <v>69</v>
      </c>
      <c r="B38" s="22" t="s">
        <v>40</v>
      </c>
      <c r="C38" s="23" t="str">
        <f aca="false">VLOOKUP(soupis!B38,prvky!$A$5:$B$48,2,0)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38" s="21" t="n">
        <v>2</v>
      </c>
      <c r="E38" s="24" t="n">
        <f aca="false">VLOOKUP(soupis!B38,prvky!$A$5:$C$48,3,0)</f>
        <v>0</v>
      </c>
      <c r="F38" s="25" t="n">
        <f aca="false">E38*D38</f>
        <v>0</v>
      </c>
      <c r="G38" s="25" t="n">
        <f aca="false">F38*(1+H38/100)</f>
        <v>0</v>
      </c>
      <c r="H38" s="21" t="n">
        <v>21</v>
      </c>
      <c r="J38" s="26"/>
    </row>
    <row r="39" customFormat="false" ht="25" hidden="false" customHeight="false" outlineLevel="0" collapsed="false">
      <c r="A39" s="21" t="s">
        <v>70</v>
      </c>
      <c r="B39" s="22" t="s">
        <v>42</v>
      </c>
      <c r="C39" s="23" t="str">
        <f aca="false">VLOOKUP(soupis!B39,prvky!$A$5:$B$48,2,0)</f>
        <v>stojací lampa s dřevěnou trojnožkou, přírodní dřevo, výška 1453, stínidlo šedé válcové průměr 400/výška 300 ze 100% bavlny, napájecí kabel s nášlapným spínačem</v>
      </c>
      <c r="D39" s="21" t="n">
        <v>1</v>
      </c>
      <c r="E39" s="24" t="n">
        <f aca="false">VLOOKUP(soupis!B39,prvky!$A$5:$C$48,3,0)</f>
        <v>0</v>
      </c>
      <c r="F39" s="25" t="n">
        <f aca="false">E39*D39</f>
        <v>0</v>
      </c>
      <c r="G39" s="25" t="n">
        <f aca="false">F39*(1+H39/100)</f>
        <v>0</v>
      </c>
      <c r="H39" s="21" t="n">
        <v>21</v>
      </c>
      <c r="J39" s="26"/>
    </row>
    <row r="40" customFormat="false" ht="37.5" hidden="false" customHeight="false" outlineLevel="0" collapsed="false">
      <c r="A40" s="21" t="s">
        <v>71</v>
      </c>
      <c r="B40" s="22" t="s">
        <v>44</v>
      </c>
      <c r="C40" s="23" t="str">
        <f aca="false">VLOOKUP(soupis!B40,prvky!$A$5:$B$48,2,0)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40" s="21" t="n">
        <v>4</v>
      </c>
      <c r="E40" s="24" t="n">
        <f aca="false">VLOOKUP(soupis!B40,prvky!$A$5:$C$48,3,0)</f>
        <v>0</v>
      </c>
      <c r="F40" s="25" t="n">
        <f aca="false">E40*D40</f>
        <v>0</v>
      </c>
      <c r="G40" s="25" t="n">
        <f aca="false">F40*(1+H40/100)</f>
        <v>0</v>
      </c>
      <c r="H40" s="21" t="n">
        <v>21</v>
      </c>
      <c r="J40" s="26"/>
    </row>
    <row r="41" customFormat="false" ht="25" hidden="false" customHeight="false" outlineLevel="0" collapsed="false">
      <c r="A41" s="21" t="s">
        <v>72</v>
      </c>
      <c r="B41" s="22" t="s">
        <v>46</v>
      </c>
      <c r="C41" s="23" t="str">
        <f aca="false">VLOOKUP(soupis!B41,prvky!$A$5:$B$48,2,0)</f>
        <v>chladnička s mrazicím boxem, 472x492x450, objem 45 l (mrazící box 4,3 l), energetická třída A++, možnost otáčení dveří</v>
      </c>
      <c r="D41" s="21" t="n">
        <v>1</v>
      </c>
      <c r="E41" s="24" t="n">
        <f aca="false">VLOOKUP(soupis!B41,prvky!$A$5:$C$48,3,0)</f>
        <v>0</v>
      </c>
      <c r="F41" s="25" t="n">
        <f aca="false">E41*D41</f>
        <v>0</v>
      </c>
      <c r="G41" s="25" t="n">
        <f aca="false">F41*(1+H41/100)</f>
        <v>0</v>
      </c>
      <c r="H41" s="21" t="n">
        <v>21</v>
      </c>
      <c r="J41" s="26"/>
    </row>
    <row r="42" customFormat="false" ht="37.5" hidden="false" customHeight="false" outlineLevel="0" collapsed="false">
      <c r="A42" s="21" t="s">
        <v>73</v>
      </c>
      <c r="B42" s="22" t="s">
        <v>48</v>
      </c>
      <c r="C42" s="23" t="str">
        <f aca="false">VLOOKUP(soupis!B42,prvky!$A$5:$B$48,2,0)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42" s="21" t="n">
        <v>1</v>
      </c>
      <c r="E42" s="24" t="n">
        <f aca="false">VLOOKUP(soupis!B42,prvky!$A$5:$C$48,3,0)</f>
        <v>0</v>
      </c>
      <c r="F42" s="25" t="n">
        <f aca="false">E42*D42</f>
        <v>0</v>
      </c>
      <c r="G42" s="25" t="n">
        <f aca="false">F42*(1+H42/100)</f>
        <v>0</v>
      </c>
      <c r="H42" s="21" t="n">
        <v>21</v>
      </c>
      <c r="J42" s="26"/>
    </row>
    <row r="43" customFormat="false" ht="25" hidden="false" customHeight="false" outlineLevel="0" collapsed="false">
      <c r="A43" s="21" t="s">
        <v>74</v>
      </c>
      <c r="B43" s="22" t="s">
        <v>50</v>
      </c>
      <c r="C43" s="23" t="str">
        <f aca="false">VLOOKUP(soupis!B43,prvky!$A$5:$B$48,2,0)</f>
        <v>držák pro TV 40“, kovový černý, nosnost min. 60 kg, sklopný nahoru  min. +10° dolů min. -20°, otočný min. -+ 45°, uchycení VESA</v>
      </c>
      <c r="D43" s="21" t="n">
        <v>1</v>
      </c>
      <c r="E43" s="24" t="n">
        <f aca="false">VLOOKUP(soupis!B43,prvky!$A$5:$C$48,3,0)</f>
        <v>0</v>
      </c>
      <c r="F43" s="25" t="n">
        <f aca="false">E43*D43</f>
        <v>0</v>
      </c>
      <c r="G43" s="25" t="n">
        <f aca="false">F43*(1+H43/100)</f>
        <v>0</v>
      </c>
      <c r="H43" s="21" t="n">
        <v>21</v>
      </c>
      <c r="J43" s="26"/>
    </row>
    <row r="44" customFormat="false" ht="25" hidden="false" customHeight="false" outlineLevel="0" collapsed="false">
      <c r="A44" s="21" t="s">
        <v>75</v>
      </c>
      <c r="B44" s="22" t="s">
        <v>52</v>
      </c>
      <c r="C44" s="23" t="str">
        <f aca="false">VLOOKUP(soupis!B44,prvky!$A$5:$B$48,2,0)</f>
        <v>tapeta vinylová strukturální (jemný písek) omývatelná, 3000x1350, pokrytá laminátem, odolná vlhku, otěru, UV záření, paropropustná</v>
      </c>
      <c r="D44" s="21" t="n">
        <v>1</v>
      </c>
      <c r="E44" s="24" t="n">
        <f aca="false">VLOOKUP(soupis!B44,prvky!$A$5:$C$48,3,0)</f>
        <v>0</v>
      </c>
      <c r="F44" s="25" t="n">
        <f aca="false">E44*D44</f>
        <v>0</v>
      </c>
      <c r="G44" s="25" t="n">
        <f aca="false">F44*(1+H44/100)</f>
        <v>0</v>
      </c>
      <c r="H44" s="21" t="n">
        <v>21</v>
      </c>
      <c r="J44" s="26"/>
    </row>
    <row r="45" customFormat="false" ht="25" hidden="false" customHeight="false" outlineLevel="0" collapsed="false">
      <c r="A45" s="21" t="s">
        <v>76</v>
      </c>
      <c r="B45" s="22" t="s">
        <v>54</v>
      </c>
      <c r="C45" s="23" t="str">
        <f aca="false">VLOOKUP(soupis!B45,prvky!$A$5:$B$48,2,0)</f>
        <v>závěs blackoutový se stužkou, 100% polyester, 100% zatemnění,  (2 kusy: šířka 1500, výška 2350)+stropní Al kolejnice (bílá)+jezdci</v>
      </c>
      <c r="D45" s="21" t="n">
        <v>2</v>
      </c>
      <c r="E45" s="24" t="n">
        <f aca="false">VLOOKUP(soupis!B45,prvky!$A$5:$C$48,3,0)</f>
        <v>0</v>
      </c>
      <c r="F45" s="25" t="n">
        <f aca="false">E45*D45</f>
        <v>0</v>
      </c>
      <c r="G45" s="25" t="n">
        <f aca="false">F45*(1+H45/100)</f>
        <v>0</v>
      </c>
      <c r="H45" s="21" t="n">
        <v>21</v>
      </c>
      <c r="J45" s="26"/>
    </row>
    <row r="46" customFormat="false" ht="25" hidden="false" customHeight="false" outlineLevel="0" collapsed="false">
      <c r="A46" s="21" t="s">
        <v>77</v>
      </c>
      <c r="B46" s="22" t="s">
        <v>56</v>
      </c>
      <c r="C46" s="23" t="str">
        <f aca="false">VLOOKUP(soupis!B46,prvky!$A$5:$B$48,2,0)</f>
        <v>trezor, 320x250x250, s elektronickým zámkem na PIN kód, 3-8 číselný kód, z ocelového plechu, černá barva, vč. 2 klíčů, napájení 4x AA 1,5V</v>
      </c>
      <c r="D46" s="21" t="n">
        <v>1</v>
      </c>
      <c r="E46" s="24" t="n">
        <f aca="false">VLOOKUP(soupis!B46,prvky!$A$5:$C$48,3,0)</f>
        <v>0</v>
      </c>
      <c r="F46" s="25" t="n">
        <f aca="false">E46*D46</f>
        <v>0</v>
      </c>
      <c r="G46" s="25" t="n">
        <f aca="false">F46*(1+H46/100)</f>
        <v>0</v>
      </c>
      <c r="H46" s="21" t="n">
        <v>21</v>
      </c>
      <c r="J46" s="26"/>
    </row>
    <row r="47" s="15" customFormat="true" ht="20" hidden="false" customHeight="false" outlineLevel="0" collapsed="false">
      <c r="A47" s="16" t="s">
        <v>3</v>
      </c>
      <c r="B47" s="17" t="s">
        <v>11</v>
      </c>
      <c r="C47" s="18" t="s">
        <v>78</v>
      </c>
      <c r="D47" s="16" t="s">
        <v>6</v>
      </c>
      <c r="E47" s="19" t="s">
        <v>13</v>
      </c>
      <c r="F47" s="17" t="s">
        <v>14</v>
      </c>
      <c r="G47" s="17" t="s">
        <v>15</v>
      </c>
      <c r="H47" s="17" t="s">
        <v>16</v>
      </c>
      <c r="J47" s="20"/>
    </row>
    <row r="48" customFormat="false" ht="37.5" hidden="false" customHeight="false" outlineLevel="0" collapsed="false">
      <c r="A48" s="21" t="s">
        <v>79</v>
      </c>
      <c r="B48" s="22" t="s">
        <v>18</v>
      </c>
      <c r="C48" s="23" t="str">
        <f aca="false">VLOOKUP(soupis!B48,prvky!$A$5:$B$48,2,0)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48" s="21" t="n">
        <v>1</v>
      </c>
      <c r="E48" s="24" t="n">
        <f aca="false">VLOOKUP(soupis!B48,prvky!$A$5:$C$48,3,0)</f>
        <v>0</v>
      </c>
      <c r="F48" s="25" t="n">
        <f aca="false">E48*D48</f>
        <v>0</v>
      </c>
      <c r="G48" s="25" t="n">
        <f aca="false">F48*(1+H48/100)</f>
        <v>0</v>
      </c>
      <c r="H48" s="21" t="n">
        <v>21</v>
      </c>
      <c r="J48" s="26"/>
    </row>
    <row r="49" customFormat="false" ht="25" hidden="false" customHeight="false" outlineLevel="0" collapsed="false">
      <c r="A49" s="21" t="s">
        <v>80</v>
      </c>
      <c r="B49" s="22" t="s">
        <v>20</v>
      </c>
      <c r="C49" s="23" t="str">
        <f aca="false">VLOOKUP(soupis!B49,prvky!$A$5:$B$48,2,0)</f>
        <v>kufrbox, 800x650x550, konstrukce lamino tl.18 a 36, horní plocha a odkládací police kovová, výšková rektifikace</v>
      </c>
      <c r="D49" s="21" t="n">
        <v>1</v>
      </c>
      <c r="E49" s="24" t="n">
        <f aca="false">VLOOKUP(soupis!B49,prvky!$A$5:$C$48,3,0)</f>
        <v>0</v>
      </c>
      <c r="F49" s="25" t="n">
        <f aca="false">E49*D49</f>
        <v>0</v>
      </c>
      <c r="G49" s="25" t="n">
        <f aca="false">F49*(1+H49/100)</f>
        <v>0</v>
      </c>
      <c r="H49" s="21" t="n">
        <v>21</v>
      </c>
      <c r="J49" s="26"/>
    </row>
    <row r="50" customFormat="false" ht="25" hidden="false" customHeight="false" outlineLevel="0" collapsed="false">
      <c r="A50" s="21" t="s">
        <v>81</v>
      </c>
      <c r="B50" s="22" t="s">
        <v>22</v>
      </c>
      <c r="C50" s="23" t="str">
        <f aca="false">VLOOKUP(soupis!B50,prvky!$A$5:$B$48,2,0)</f>
        <v>psací stůl se skříňkou pro chladničku, 1400x750x600, konstrukce lamino t.18 a 36, kovová úchytka, výšková rektifikace, odvětrání</v>
      </c>
      <c r="D50" s="21" t="n">
        <v>1</v>
      </c>
      <c r="E50" s="24" t="n">
        <f aca="false">VLOOKUP(soupis!B50,prvky!$A$5:$C$48,3,0)</f>
        <v>0</v>
      </c>
      <c r="F50" s="25" t="n">
        <f aca="false">E50*D50</f>
        <v>0</v>
      </c>
      <c r="G50" s="25" t="n">
        <f aca="false">F50*(1+H50/100)</f>
        <v>0</v>
      </c>
      <c r="H50" s="21" t="n">
        <v>21</v>
      </c>
      <c r="J50" s="26"/>
    </row>
    <row r="51" customFormat="false" ht="25" hidden="false" customHeight="false" outlineLevel="0" collapsed="false">
      <c r="A51" s="21" t="s">
        <v>82</v>
      </c>
      <c r="B51" s="22" t="s">
        <v>24</v>
      </c>
      <c r="C51" s="23" t="str">
        <f aca="false">VLOOKUP(soupis!B51,prvky!$A$5:$B$48,2,0)</f>
        <v>čelo postele, 2000+3000+1264x890x36, konstrukce lamino tl.18 a 36, zavěšeno na skrytých lištách, osazení el.krabic a lampičky</v>
      </c>
      <c r="D51" s="21" t="n">
        <v>1</v>
      </c>
      <c r="E51" s="24" t="n">
        <f aca="false">VLOOKUP(soupis!B51,prvky!$A$5:$C$48,3,0)</f>
        <v>0</v>
      </c>
      <c r="F51" s="25" t="n">
        <f aca="false">E51*D51</f>
        <v>0</v>
      </c>
      <c r="G51" s="25" t="n">
        <f aca="false">F51*(1+H51/100)</f>
        <v>0</v>
      </c>
      <c r="H51" s="21" t="n">
        <v>21</v>
      </c>
      <c r="J51" s="26"/>
    </row>
    <row r="52" customFormat="false" ht="25" hidden="false" customHeight="false" outlineLevel="0" collapsed="false">
      <c r="A52" s="21" t="s">
        <v>83</v>
      </c>
      <c r="B52" s="22" t="s">
        <v>26</v>
      </c>
      <c r="C52" s="23" t="str">
        <f aca="false">VLOOKUP(soupis!B52,prvky!$A$5:$B$48,2,0)</f>
        <v>zástěna, 716x2515x12, probarvená MDF s kruhovými otvory, oboustranně polepená HPL, kotvení pomocí nerezových oblých držáků skel</v>
      </c>
      <c r="D52" s="21" t="n">
        <v>1</v>
      </c>
      <c r="E52" s="24" t="n">
        <f aca="false">VLOOKUP(soupis!B52,prvky!$A$5:$C$48,3,0)</f>
        <v>0</v>
      </c>
      <c r="F52" s="25" t="n">
        <f aca="false">E52*D52</f>
        <v>0</v>
      </c>
      <c r="G52" s="25" t="n">
        <f aca="false">F52*(1+H52/100)</f>
        <v>0</v>
      </c>
      <c r="H52" s="21" t="n">
        <v>21</v>
      </c>
      <c r="J52" s="26"/>
    </row>
    <row r="53" customFormat="false" ht="15.5" hidden="false" customHeight="false" outlineLevel="0" collapsed="false">
      <c r="A53" s="21" t="s">
        <v>84</v>
      </c>
      <c r="B53" s="22" t="s">
        <v>28</v>
      </c>
      <c r="C53" s="23" t="str">
        <f aca="false">VLOOKUP(soupis!B53,prvky!$A$5:$B$48,2,0)</f>
        <v>konferenční stolek, 900x500x400, celokovový</v>
      </c>
      <c r="D53" s="21" t="n">
        <v>1</v>
      </c>
      <c r="E53" s="24" t="n">
        <f aca="false">VLOOKUP(soupis!B53,prvky!$A$5:$C$48,3,0)</f>
        <v>0</v>
      </c>
      <c r="F53" s="25" t="n">
        <f aca="false">E53*D53</f>
        <v>0</v>
      </c>
      <c r="G53" s="25" t="n">
        <f aca="false">F53*(1+H53/100)</f>
        <v>0</v>
      </c>
      <c r="H53" s="21" t="n">
        <v>21</v>
      </c>
      <c r="J53" s="26"/>
    </row>
    <row r="54" customFormat="false" ht="15.5" hidden="false" customHeight="false" outlineLevel="0" collapsed="false">
      <c r="A54" s="21" t="s">
        <v>85</v>
      </c>
      <c r="B54" s="22" t="s">
        <v>30</v>
      </c>
      <c r="C54" s="23" t="str">
        <f aca="false">VLOOKUP(soupis!B54,prvky!$A$5:$B$48,2,0)</f>
        <v>noční stolek, 350x350x200, celokovový, závěsný na postel</v>
      </c>
      <c r="D54" s="21" t="n">
        <v>2</v>
      </c>
      <c r="E54" s="24" t="n">
        <f aca="false">VLOOKUP(soupis!B54,prvky!$A$5:$C$48,3,0)</f>
        <v>0</v>
      </c>
      <c r="F54" s="25" t="n">
        <f aca="false">E54*D54</f>
        <v>0</v>
      </c>
      <c r="G54" s="25" t="n">
        <f aca="false">F54*(1+H54/100)</f>
        <v>0</v>
      </c>
      <c r="H54" s="21" t="n">
        <v>21</v>
      </c>
      <c r="J54" s="26"/>
    </row>
    <row r="55" customFormat="false" ht="37.5" hidden="false" customHeight="false" outlineLevel="0" collapsed="false">
      <c r="A55" s="21" t="s">
        <v>86</v>
      </c>
      <c r="B55" s="22" t="s">
        <v>32</v>
      </c>
      <c r="C55" s="23" t="str">
        <f aca="false">VLOOKUP(soupis!B55,prvky!$A$5:$B$48,2,0)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55" s="21" t="n">
        <v>2</v>
      </c>
      <c r="E55" s="24" t="n">
        <f aca="false">VLOOKUP(soupis!B55,prvky!$A$5:$C$48,3,0)</f>
        <v>0</v>
      </c>
      <c r="F55" s="25" t="n">
        <f aca="false">E55*D55</f>
        <v>0</v>
      </c>
      <c r="G55" s="25" t="n">
        <f aca="false">F55*(1+H55/100)</f>
        <v>0</v>
      </c>
      <c r="H55" s="21" t="n">
        <v>21</v>
      </c>
      <c r="J55" s="26"/>
    </row>
    <row r="56" customFormat="false" ht="15.5" hidden="false" customHeight="false" outlineLevel="0" collapsed="false">
      <c r="A56" s="21" t="s">
        <v>87</v>
      </c>
      <c r="B56" s="22" t="s">
        <v>34</v>
      </c>
      <c r="C56" s="23" t="str">
        <f aca="false">VLOOKUP(soupis!B56,prvky!$A$5:$B$48,2,0)</f>
        <v>matrace taštičková, 900x200x2000, střední tuhost, potah Aloe Vera</v>
      </c>
      <c r="D56" s="21" t="n">
        <v>2</v>
      </c>
      <c r="E56" s="24" t="n">
        <f aca="false">VLOOKUP(soupis!B56,prvky!$A$5:$C$48,3,0)</f>
        <v>0</v>
      </c>
      <c r="F56" s="25" t="n">
        <f aca="false">E56*D56</f>
        <v>0</v>
      </c>
      <c r="G56" s="25" t="n">
        <f aca="false">F56*(1+H56/100)</f>
        <v>0</v>
      </c>
      <c r="H56" s="21" t="n">
        <v>21</v>
      </c>
      <c r="J56" s="26"/>
    </row>
    <row r="57" customFormat="false" ht="50" hidden="false" customHeight="false" outlineLevel="0" collapsed="false">
      <c r="A57" s="21" t="s">
        <v>88</v>
      </c>
      <c r="B57" s="22" t="s">
        <v>36</v>
      </c>
      <c r="C57" s="23" t="str">
        <f aca="false">VLOOKUP(soupis!B57,prvky!$A$5:$B$48,2,0)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57" s="21" t="n">
        <v>1</v>
      </c>
      <c r="E57" s="24" t="n">
        <f aca="false">VLOOKUP(soupis!B57,prvky!$A$5:$C$48,3,0)</f>
        <v>0</v>
      </c>
      <c r="F57" s="25" t="n">
        <f aca="false">E57*D57</f>
        <v>0</v>
      </c>
      <c r="G57" s="25" t="n">
        <f aca="false">F57*(1+H57/100)</f>
        <v>0</v>
      </c>
      <c r="H57" s="21" t="n">
        <v>21</v>
      </c>
      <c r="J57" s="26"/>
    </row>
    <row r="58" customFormat="false" ht="25" hidden="false" customHeight="false" outlineLevel="0" collapsed="false">
      <c r="A58" s="21" t="s">
        <v>89</v>
      </c>
      <c r="B58" s="22" t="s">
        <v>38</v>
      </c>
      <c r="C58" s="23" t="str">
        <f aca="false">VLOOKUP(soupis!B58,prvky!$A$5:$B$48,2,0)</f>
        <v>dřevěná buková židle, čalouněný sedák i opěrák, 460x940x480, potahová látka např. ARTEMIS</v>
      </c>
      <c r="D58" s="21" t="n">
        <v>1</v>
      </c>
      <c r="E58" s="24" t="n">
        <f aca="false">VLOOKUP(soupis!B58,prvky!$A$5:$C$48,3,0)</f>
        <v>0</v>
      </c>
      <c r="F58" s="25" t="n">
        <f aca="false">E58*D58</f>
        <v>0</v>
      </c>
      <c r="G58" s="25" t="n">
        <f aca="false">F58*(1+H58/100)</f>
        <v>0</v>
      </c>
      <c r="H58" s="21" t="n">
        <v>21</v>
      </c>
      <c r="J58" s="26"/>
    </row>
    <row r="59" customFormat="false" ht="37.5" hidden="false" customHeight="false" outlineLevel="0" collapsed="false">
      <c r="A59" s="21" t="s">
        <v>90</v>
      </c>
      <c r="B59" s="22" t="s">
        <v>40</v>
      </c>
      <c r="C59" s="23" t="str">
        <f aca="false">VLOOKUP(soupis!B59,prvky!$A$5:$B$48,2,0)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59" s="21" t="n">
        <v>2</v>
      </c>
      <c r="E59" s="24" t="n">
        <f aca="false">VLOOKUP(soupis!B59,prvky!$A$5:$C$48,3,0)</f>
        <v>0</v>
      </c>
      <c r="F59" s="25" t="n">
        <f aca="false">E59*D59</f>
        <v>0</v>
      </c>
      <c r="G59" s="25" t="n">
        <f aca="false">F59*(1+H59/100)</f>
        <v>0</v>
      </c>
      <c r="H59" s="21" t="n">
        <v>21</v>
      </c>
      <c r="J59" s="26"/>
    </row>
    <row r="60" customFormat="false" ht="25" hidden="false" customHeight="false" outlineLevel="0" collapsed="false">
      <c r="A60" s="21" t="s">
        <v>91</v>
      </c>
      <c r="B60" s="22" t="s">
        <v>42</v>
      </c>
      <c r="C60" s="23" t="str">
        <f aca="false">VLOOKUP(soupis!B60,prvky!$A$5:$B$48,2,0)</f>
        <v>stojací lampa s dřevěnou trojnožkou, přírodní dřevo, výška 1453, stínidlo šedé válcové průměr 400/výška 300 ze 100% bavlny, napájecí kabel s nášlapným spínačem</v>
      </c>
      <c r="D60" s="21" t="n">
        <v>1</v>
      </c>
      <c r="E60" s="24" t="n">
        <f aca="false">VLOOKUP(soupis!B60,prvky!$A$5:$C$48,3,0)</f>
        <v>0</v>
      </c>
      <c r="F60" s="25" t="n">
        <f aca="false">E60*D60</f>
        <v>0</v>
      </c>
      <c r="G60" s="25" t="n">
        <f aca="false">F60*(1+H60/100)</f>
        <v>0</v>
      </c>
      <c r="H60" s="21" t="n">
        <v>21</v>
      </c>
      <c r="J60" s="26"/>
    </row>
    <row r="61" customFormat="false" ht="37.5" hidden="false" customHeight="false" outlineLevel="0" collapsed="false">
      <c r="A61" s="21" t="s">
        <v>92</v>
      </c>
      <c r="B61" s="22" t="s">
        <v>44</v>
      </c>
      <c r="C61" s="23" t="str">
        <f aca="false">VLOOKUP(soupis!B61,prvky!$A$5:$B$48,2,0)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61" s="21" t="n">
        <v>4</v>
      </c>
      <c r="E61" s="24" t="n">
        <f aca="false">VLOOKUP(soupis!B61,prvky!$A$5:$C$48,3,0)</f>
        <v>0</v>
      </c>
      <c r="F61" s="25" t="n">
        <f aca="false">E61*D61</f>
        <v>0</v>
      </c>
      <c r="G61" s="25" t="n">
        <f aca="false">F61*(1+H61/100)</f>
        <v>0</v>
      </c>
      <c r="H61" s="21" t="n">
        <v>21</v>
      </c>
      <c r="J61" s="26"/>
    </row>
    <row r="62" customFormat="false" ht="25" hidden="false" customHeight="false" outlineLevel="0" collapsed="false">
      <c r="A62" s="21" t="s">
        <v>93</v>
      </c>
      <c r="B62" s="22" t="s">
        <v>46</v>
      </c>
      <c r="C62" s="23" t="str">
        <f aca="false">VLOOKUP(soupis!B62,prvky!$A$5:$B$48,2,0)</f>
        <v>chladnička s mrazicím boxem, 472x492x450, objem 45 l (mrazící box 4,3 l), energetická třída A++, možnost otáčení dveří</v>
      </c>
      <c r="D62" s="21" t="n">
        <v>1</v>
      </c>
      <c r="E62" s="24" t="n">
        <f aca="false">VLOOKUP(soupis!B62,prvky!$A$5:$C$48,3,0)</f>
        <v>0</v>
      </c>
      <c r="F62" s="25" t="n">
        <f aca="false">E62*D62</f>
        <v>0</v>
      </c>
      <c r="G62" s="25" t="n">
        <f aca="false">F62*(1+H62/100)</f>
        <v>0</v>
      </c>
      <c r="H62" s="21" t="n">
        <v>21</v>
      </c>
      <c r="J62" s="26"/>
    </row>
    <row r="63" customFormat="false" ht="37.5" hidden="false" customHeight="false" outlineLevel="0" collapsed="false">
      <c r="A63" s="21" t="s">
        <v>94</v>
      </c>
      <c r="B63" s="22" t="s">
        <v>48</v>
      </c>
      <c r="C63" s="23" t="str">
        <f aca="false">VLOOKUP(soupis!B63,prvky!$A$5:$B$48,2,0)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63" s="21" t="n">
        <v>1</v>
      </c>
      <c r="E63" s="24" t="n">
        <f aca="false">VLOOKUP(soupis!B63,prvky!$A$5:$C$48,3,0)</f>
        <v>0</v>
      </c>
      <c r="F63" s="25" t="n">
        <f aca="false">E63*D63</f>
        <v>0</v>
      </c>
      <c r="G63" s="25" t="n">
        <f aca="false">F63*(1+H63/100)</f>
        <v>0</v>
      </c>
      <c r="H63" s="21" t="n">
        <v>21</v>
      </c>
      <c r="J63" s="26"/>
    </row>
    <row r="64" customFormat="false" ht="25" hidden="false" customHeight="false" outlineLevel="0" collapsed="false">
      <c r="A64" s="21" t="s">
        <v>95</v>
      </c>
      <c r="B64" s="22" t="s">
        <v>50</v>
      </c>
      <c r="C64" s="23" t="str">
        <f aca="false">VLOOKUP(soupis!B64,prvky!$A$5:$B$48,2,0)</f>
        <v>držák pro TV 40“, kovový černý, nosnost min. 60 kg, sklopný nahoru  min. +10° dolů min. -20°, otočný min. -+ 45°, uchycení VESA</v>
      </c>
      <c r="D64" s="21" t="n">
        <v>1</v>
      </c>
      <c r="E64" s="24" t="n">
        <f aca="false">VLOOKUP(soupis!B64,prvky!$A$5:$C$48,3,0)</f>
        <v>0</v>
      </c>
      <c r="F64" s="25" t="n">
        <f aca="false">E64*D64</f>
        <v>0</v>
      </c>
      <c r="G64" s="25" t="n">
        <f aca="false">F64*(1+H64/100)</f>
        <v>0</v>
      </c>
      <c r="H64" s="21" t="n">
        <v>21</v>
      </c>
      <c r="J64" s="26"/>
    </row>
    <row r="65" customFormat="false" ht="15.65" hidden="false" customHeight="true" outlineLevel="0" collapsed="false">
      <c r="A65" s="21" t="s">
        <v>96</v>
      </c>
      <c r="B65" s="22" t="s">
        <v>52</v>
      </c>
      <c r="C65" s="23" t="str">
        <f aca="false">VLOOKUP(soupis!B65,prvky!$A$5:$B$48,2,0)</f>
        <v>tapeta vinylová strukturální (jemný písek) omývatelná, 3000x1350, pokrytá laminátem, odolná vlhku, otěru, UV záření, paropropustná</v>
      </c>
      <c r="D65" s="21" t="n">
        <v>1</v>
      </c>
      <c r="E65" s="24" t="n">
        <f aca="false">VLOOKUP(soupis!B65,prvky!$A$5:$C$48,3,0)</f>
        <v>0</v>
      </c>
      <c r="F65" s="25" t="n">
        <f aca="false">E65*D65</f>
        <v>0</v>
      </c>
      <c r="G65" s="25" t="n">
        <f aca="false">F65*(1+H65/100)</f>
        <v>0</v>
      </c>
      <c r="H65" s="21" t="n">
        <v>21</v>
      </c>
      <c r="J65" s="26"/>
    </row>
    <row r="66" customFormat="false" ht="25" hidden="false" customHeight="false" outlineLevel="0" collapsed="false">
      <c r="A66" s="21" t="s">
        <v>97</v>
      </c>
      <c r="B66" s="22" t="s">
        <v>54</v>
      </c>
      <c r="C66" s="23" t="str">
        <f aca="false">VLOOKUP(soupis!B66,prvky!$A$5:$B$48,2,0)</f>
        <v>závěs blackoutový se stužkou, 100% polyester, 100% zatemnění,  (2 kusy: šířka 1500, výška 2350)+stropní Al kolejnice (bílá)+jezdci</v>
      </c>
      <c r="D66" s="21" t="n">
        <v>2</v>
      </c>
      <c r="E66" s="24" t="n">
        <f aca="false">VLOOKUP(soupis!B66,prvky!$A$5:$C$48,3,0)</f>
        <v>0</v>
      </c>
      <c r="F66" s="25" t="n">
        <f aca="false">E66*D66</f>
        <v>0</v>
      </c>
      <c r="G66" s="25" t="n">
        <f aca="false">F66*(1+H66/100)</f>
        <v>0</v>
      </c>
      <c r="H66" s="21" t="n">
        <v>21</v>
      </c>
      <c r="J66" s="26"/>
    </row>
    <row r="67" customFormat="false" ht="25" hidden="false" customHeight="false" outlineLevel="0" collapsed="false">
      <c r="A67" s="21" t="s">
        <v>98</v>
      </c>
      <c r="B67" s="22" t="s">
        <v>56</v>
      </c>
      <c r="C67" s="23" t="str">
        <f aca="false">VLOOKUP(soupis!B67,prvky!$A$5:$B$48,2,0)</f>
        <v>trezor, 320x250x250, s elektronickým zámkem na PIN kód, 3-8 číselný kód, z ocelového plechu, černá barva, vč. 2 klíčů, napájení 4x AA 1,5V</v>
      </c>
      <c r="D67" s="21" t="n">
        <v>1</v>
      </c>
      <c r="E67" s="24" t="n">
        <f aca="false">VLOOKUP(soupis!B67,prvky!$A$5:$C$48,3,0)</f>
        <v>0</v>
      </c>
      <c r="F67" s="25" t="n">
        <f aca="false">E67*D67</f>
        <v>0</v>
      </c>
      <c r="G67" s="25" t="n">
        <f aca="false">F67*(1+H67/100)</f>
        <v>0</v>
      </c>
      <c r="H67" s="21" t="n">
        <v>21</v>
      </c>
      <c r="J67" s="26"/>
    </row>
    <row r="68" s="15" customFormat="true" ht="20" hidden="false" customHeight="false" outlineLevel="0" collapsed="false">
      <c r="A68" s="16" t="s">
        <v>3</v>
      </c>
      <c r="B68" s="17" t="s">
        <v>11</v>
      </c>
      <c r="C68" s="18" t="s">
        <v>99</v>
      </c>
      <c r="D68" s="16" t="s">
        <v>6</v>
      </c>
      <c r="E68" s="19" t="s">
        <v>13</v>
      </c>
      <c r="F68" s="17" t="s">
        <v>14</v>
      </c>
      <c r="G68" s="17" t="s">
        <v>15</v>
      </c>
      <c r="H68" s="17" t="s">
        <v>16</v>
      </c>
      <c r="J68" s="20"/>
    </row>
    <row r="69" customFormat="false" ht="37.5" hidden="false" customHeight="false" outlineLevel="0" collapsed="false">
      <c r="A69" s="21" t="s">
        <v>100</v>
      </c>
      <c r="B69" s="22" t="s">
        <v>18</v>
      </c>
      <c r="C69" s="23" t="str">
        <f aca="false">VLOOKUP(soupis!B69,prvky!$A$5:$B$48,2,0)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69" s="21" t="n">
        <v>1</v>
      </c>
      <c r="E69" s="24" t="n">
        <f aca="false">VLOOKUP(soupis!B69,prvky!$A$5:$C$48,3,0)</f>
        <v>0</v>
      </c>
      <c r="F69" s="25" t="n">
        <f aca="false">E69*D69</f>
        <v>0</v>
      </c>
      <c r="G69" s="25" t="n">
        <f aca="false">F69*(1+H69/100)</f>
        <v>0</v>
      </c>
      <c r="H69" s="21" t="n">
        <v>21</v>
      </c>
      <c r="J69" s="26"/>
    </row>
    <row r="70" customFormat="false" ht="25" hidden="false" customHeight="false" outlineLevel="0" collapsed="false">
      <c r="A70" s="21" t="s">
        <v>101</v>
      </c>
      <c r="B70" s="22" t="s">
        <v>20</v>
      </c>
      <c r="C70" s="23" t="str">
        <f aca="false">VLOOKUP(soupis!B70,prvky!$A$5:$B$48,2,0)</f>
        <v>kufrbox, 800x650x550, konstrukce lamino tl.18 a 36, horní plocha a odkládací police kovová, výšková rektifikace</v>
      </c>
      <c r="D70" s="21" t="n">
        <v>1</v>
      </c>
      <c r="E70" s="24" t="n">
        <f aca="false">VLOOKUP(soupis!B70,prvky!$A$5:$C$48,3,0)</f>
        <v>0</v>
      </c>
      <c r="F70" s="25" t="n">
        <f aca="false">E70*D70</f>
        <v>0</v>
      </c>
      <c r="G70" s="25" t="n">
        <f aca="false">F70*(1+H70/100)</f>
        <v>0</v>
      </c>
      <c r="H70" s="21" t="n">
        <v>21</v>
      </c>
      <c r="J70" s="26"/>
    </row>
    <row r="71" customFormat="false" ht="25" hidden="false" customHeight="false" outlineLevel="0" collapsed="false">
      <c r="A71" s="21" t="s">
        <v>102</v>
      </c>
      <c r="B71" s="22" t="s">
        <v>22</v>
      </c>
      <c r="C71" s="23" t="str">
        <f aca="false">VLOOKUP(soupis!B71,prvky!$A$5:$B$48,2,0)</f>
        <v>psací stůl se skříňkou pro chladničku, 1400x750x600, konstrukce lamino t.18 a 36, kovová úchytka, výšková rektifikace, odvětrání</v>
      </c>
      <c r="D71" s="21" t="n">
        <v>1</v>
      </c>
      <c r="E71" s="24" t="n">
        <f aca="false">VLOOKUP(soupis!B71,prvky!$A$5:$C$48,3,0)</f>
        <v>0</v>
      </c>
      <c r="F71" s="25" t="n">
        <f aca="false">E71*D71</f>
        <v>0</v>
      </c>
      <c r="G71" s="25" t="n">
        <f aca="false">F71*(1+H71/100)</f>
        <v>0</v>
      </c>
      <c r="H71" s="21" t="n">
        <v>21</v>
      </c>
      <c r="J71" s="26"/>
    </row>
    <row r="72" customFormat="false" ht="25" hidden="false" customHeight="false" outlineLevel="0" collapsed="false">
      <c r="A72" s="21" t="s">
        <v>103</v>
      </c>
      <c r="B72" s="22" t="s">
        <v>24</v>
      </c>
      <c r="C72" s="23" t="str">
        <f aca="false">VLOOKUP(soupis!B72,prvky!$A$5:$B$48,2,0)</f>
        <v>čelo postele, 2000+3000+1264x890x36, konstrukce lamino tl.18 a 36, zavěšeno na skrytých lištách, osazení el.krabic a lampičky</v>
      </c>
      <c r="D72" s="21" t="n">
        <v>1</v>
      </c>
      <c r="E72" s="24" t="n">
        <f aca="false">VLOOKUP(soupis!B72,prvky!$A$5:$C$48,3,0)</f>
        <v>0</v>
      </c>
      <c r="F72" s="25" t="n">
        <f aca="false">E72*D72</f>
        <v>0</v>
      </c>
      <c r="G72" s="25" t="n">
        <f aca="false">F72*(1+H72/100)</f>
        <v>0</v>
      </c>
      <c r="H72" s="21" t="n">
        <v>21</v>
      </c>
      <c r="J72" s="26"/>
    </row>
    <row r="73" customFormat="false" ht="25" hidden="false" customHeight="false" outlineLevel="0" collapsed="false">
      <c r="A73" s="21" t="s">
        <v>104</v>
      </c>
      <c r="B73" s="22" t="s">
        <v>26</v>
      </c>
      <c r="C73" s="23" t="str">
        <f aca="false">VLOOKUP(soupis!B73,prvky!$A$5:$B$48,2,0)</f>
        <v>zástěna, 716x2515x12, probarvená MDF s kruhovými otvory, oboustranně polepená HPL, kotvení pomocí nerezových oblých držáků skel</v>
      </c>
      <c r="D73" s="21" t="n">
        <v>1</v>
      </c>
      <c r="E73" s="24" t="n">
        <f aca="false">VLOOKUP(soupis!B73,prvky!$A$5:$C$48,3,0)</f>
        <v>0</v>
      </c>
      <c r="F73" s="25" t="n">
        <f aca="false">E73*D73</f>
        <v>0</v>
      </c>
      <c r="G73" s="25" t="n">
        <f aca="false">F73*(1+H73/100)</f>
        <v>0</v>
      </c>
      <c r="H73" s="21" t="n">
        <v>21</v>
      </c>
      <c r="J73" s="26"/>
    </row>
    <row r="74" customFormat="false" ht="15.5" hidden="false" customHeight="false" outlineLevel="0" collapsed="false">
      <c r="A74" s="21" t="s">
        <v>105</v>
      </c>
      <c r="B74" s="22" t="s">
        <v>28</v>
      </c>
      <c r="C74" s="23" t="str">
        <f aca="false">VLOOKUP(soupis!B74,prvky!$A$5:$B$48,2,0)</f>
        <v>konferenční stolek, 900x500x400, celokovový</v>
      </c>
      <c r="D74" s="21" t="n">
        <v>1</v>
      </c>
      <c r="E74" s="24" t="n">
        <f aca="false">VLOOKUP(soupis!B74,prvky!$A$5:$C$48,3,0)</f>
        <v>0</v>
      </c>
      <c r="F74" s="25" t="n">
        <f aca="false">E74*D74</f>
        <v>0</v>
      </c>
      <c r="G74" s="25" t="n">
        <f aca="false">F74*(1+H74/100)</f>
        <v>0</v>
      </c>
      <c r="H74" s="21" t="n">
        <v>21</v>
      </c>
      <c r="J74" s="26"/>
    </row>
    <row r="75" customFormat="false" ht="15.5" hidden="false" customHeight="false" outlineLevel="0" collapsed="false">
      <c r="A75" s="21" t="s">
        <v>106</v>
      </c>
      <c r="B75" s="22" t="s">
        <v>30</v>
      </c>
      <c r="C75" s="23" t="str">
        <f aca="false">VLOOKUP(soupis!B75,prvky!$A$5:$B$48,2,0)</f>
        <v>noční stolek, 350x350x200, celokovový, závěsný na postel</v>
      </c>
      <c r="D75" s="21" t="n">
        <v>2</v>
      </c>
      <c r="E75" s="24" t="n">
        <f aca="false">VLOOKUP(soupis!B75,prvky!$A$5:$C$48,3,0)</f>
        <v>0</v>
      </c>
      <c r="F75" s="25" t="n">
        <f aca="false">E75*D75</f>
        <v>0</v>
      </c>
      <c r="G75" s="25" t="n">
        <f aca="false">F75*(1+H75/100)</f>
        <v>0</v>
      </c>
      <c r="H75" s="21" t="n">
        <v>21</v>
      </c>
      <c r="J75" s="26"/>
    </row>
    <row r="76" customFormat="false" ht="37.5" hidden="false" customHeight="false" outlineLevel="0" collapsed="false">
      <c r="A76" s="21" t="s">
        <v>107</v>
      </c>
      <c r="B76" s="22" t="s">
        <v>32</v>
      </c>
      <c r="C76" s="23" t="str">
        <f aca="false">VLOOKUP(soupis!B76,prvky!$A$5:$B$48,2,0)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76" s="21" t="n">
        <v>2</v>
      </c>
      <c r="E76" s="24" t="n">
        <f aca="false">VLOOKUP(soupis!B76,prvky!$A$5:$C$48,3,0)</f>
        <v>0</v>
      </c>
      <c r="F76" s="25" t="n">
        <f aca="false">E76*D76</f>
        <v>0</v>
      </c>
      <c r="G76" s="25" t="n">
        <f aca="false">F76*(1+H76/100)</f>
        <v>0</v>
      </c>
      <c r="H76" s="21" t="n">
        <v>21</v>
      </c>
      <c r="J76" s="26"/>
    </row>
    <row r="77" customFormat="false" ht="15.5" hidden="false" customHeight="false" outlineLevel="0" collapsed="false">
      <c r="A77" s="21" t="s">
        <v>108</v>
      </c>
      <c r="B77" s="22" t="s">
        <v>34</v>
      </c>
      <c r="C77" s="23" t="str">
        <f aca="false">VLOOKUP(soupis!B77,prvky!$A$5:$B$48,2,0)</f>
        <v>matrace taštičková, 900x200x2000, střední tuhost, potah Aloe Vera</v>
      </c>
      <c r="D77" s="21" t="n">
        <v>2</v>
      </c>
      <c r="E77" s="24" t="n">
        <f aca="false">VLOOKUP(soupis!B77,prvky!$A$5:$C$48,3,0)</f>
        <v>0</v>
      </c>
      <c r="F77" s="25" t="n">
        <f aca="false">E77*D77</f>
        <v>0</v>
      </c>
      <c r="G77" s="25" t="n">
        <f aca="false">F77*(1+H77/100)</f>
        <v>0</v>
      </c>
      <c r="H77" s="21" t="n">
        <v>21</v>
      </c>
      <c r="J77" s="26"/>
    </row>
    <row r="78" customFormat="false" ht="50" hidden="false" customHeight="false" outlineLevel="0" collapsed="false">
      <c r="A78" s="21" t="s">
        <v>109</v>
      </c>
      <c r="B78" s="22" t="s">
        <v>36</v>
      </c>
      <c r="C78" s="23" t="str">
        <f aca="false">VLOOKUP(soupis!B78,prvky!$A$5:$B$48,2,0)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78" s="21" t="n">
        <v>1</v>
      </c>
      <c r="E78" s="24" t="n">
        <f aca="false">VLOOKUP(soupis!B78,prvky!$A$5:$C$48,3,0)</f>
        <v>0</v>
      </c>
      <c r="F78" s="25" t="n">
        <f aca="false">E78*D78</f>
        <v>0</v>
      </c>
      <c r="G78" s="25" t="n">
        <f aca="false">F78*(1+H78/100)</f>
        <v>0</v>
      </c>
      <c r="H78" s="21" t="n">
        <v>21</v>
      </c>
      <c r="J78" s="26"/>
    </row>
    <row r="79" customFormat="false" ht="25" hidden="false" customHeight="false" outlineLevel="0" collapsed="false">
      <c r="A79" s="21" t="s">
        <v>110</v>
      </c>
      <c r="B79" s="22" t="s">
        <v>38</v>
      </c>
      <c r="C79" s="23" t="str">
        <f aca="false">VLOOKUP(soupis!B79,prvky!$A$5:$B$48,2,0)</f>
        <v>dřevěná buková židle, čalouněný sedák i opěrák, 460x940x480, potahová látka např. ARTEMIS</v>
      </c>
      <c r="D79" s="21" t="n">
        <v>1</v>
      </c>
      <c r="E79" s="24" t="n">
        <f aca="false">VLOOKUP(soupis!B79,prvky!$A$5:$C$48,3,0)</f>
        <v>0</v>
      </c>
      <c r="F79" s="25" t="n">
        <f aca="false">E79*D79</f>
        <v>0</v>
      </c>
      <c r="G79" s="25" t="n">
        <f aca="false">F79*(1+H79/100)</f>
        <v>0</v>
      </c>
      <c r="H79" s="21" t="n">
        <v>21</v>
      </c>
      <c r="J79" s="26"/>
    </row>
    <row r="80" customFormat="false" ht="37.5" hidden="false" customHeight="false" outlineLevel="0" collapsed="false">
      <c r="A80" s="21" t="s">
        <v>111</v>
      </c>
      <c r="B80" s="22" t="s">
        <v>40</v>
      </c>
      <c r="C80" s="23" t="str">
        <f aca="false">VLOOKUP(soupis!B80,prvky!$A$5:$B$48,2,0)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80" s="21" t="n">
        <v>2</v>
      </c>
      <c r="E80" s="24" t="n">
        <f aca="false">VLOOKUP(soupis!B80,prvky!$A$5:$C$48,3,0)</f>
        <v>0</v>
      </c>
      <c r="F80" s="25" t="n">
        <f aca="false">E80*D80</f>
        <v>0</v>
      </c>
      <c r="G80" s="25" t="n">
        <f aca="false">F80*(1+H80/100)</f>
        <v>0</v>
      </c>
      <c r="H80" s="21" t="n">
        <v>21</v>
      </c>
      <c r="J80" s="26"/>
    </row>
    <row r="81" customFormat="false" ht="25" hidden="false" customHeight="false" outlineLevel="0" collapsed="false">
      <c r="A81" s="21" t="s">
        <v>112</v>
      </c>
      <c r="B81" s="22" t="s">
        <v>42</v>
      </c>
      <c r="C81" s="23" t="str">
        <f aca="false">VLOOKUP(soupis!B81,prvky!$A$5:$B$48,2,0)</f>
        <v>stojací lampa s dřevěnou trojnožkou, přírodní dřevo, výška 1453, stínidlo šedé válcové průměr 400/výška 300 ze 100% bavlny, napájecí kabel s nášlapným spínačem</v>
      </c>
      <c r="D81" s="21" t="n">
        <v>1</v>
      </c>
      <c r="E81" s="24" t="n">
        <f aca="false">VLOOKUP(soupis!B81,prvky!$A$5:$C$48,3,0)</f>
        <v>0</v>
      </c>
      <c r="F81" s="25" t="n">
        <f aca="false">E81*D81</f>
        <v>0</v>
      </c>
      <c r="G81" s="25" t="n">
        <f aca="false">F81*(1+H81/100)</f>
        <v>0</v>
      </c>
      <c r="H81" s="21" t="n">
        <v>21</v>
      </c>
      <c r="J81" s="26"/>
    </row>
    <row r="82" customFormat="false" ht="37.5" hidden="false" customHeight="false" outlineLevel="0" collapsed="false">
      <c r="A82" s="21" t="s">
        <v>113</v>
      </c>
      <c r="B82" s="22" t="s">
        <v>44</v>
      </c>
      <c r="C82" s="23" t="str">
        <f aca="false">VLOOKUP(soupis!B82,prvky!$A$5:$B$48,2,0)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82" s="21" t="n">
        <v>4</v>
      </c>
      <c r="E82" s="24" t="n">
        <f aca="false">VLOOKUP(soupis!B82,prvky!$A$5:$C$48,3,0)</f>
        <v>0</v>
      </c>
      <c r="F82" s="25" t="n">
        <f aca="false">E82*D82</f>
        <v>0</v>
      </c>
      <c r="G82" s="25" t="n">
        <f aca="false">F82*(1+H82/100)</f>
        <v>0</v>
      </c>
      <c r="H82" s="21" t="n">
        <v>21</v>
      </c>
      <c r="J82" s="26"/>
    </row>
    <row r="83" customFormat="false" ht="25" hidden="false" customHeight="false" outlineLevel="0" collapsed="false">
      <c r="A83" s="21" t="s">
        <v>114</v>
      </c>
      <c r="B83" s="22" t="s">
        <v>46</v>
      </c>
      <c r="C83" s="23" t="str">
        <f aca="false">VLOOKUP(soupis!B83,prvky!$A$5:$B$48,2,0)</f>
        <v>chladnička s mrazicím boxem, 472x492x450, objem 45 l (mrazící box 4,3 l), energetická třída A++, možnost otáčení dveří</v>
      </c>
      <c r="D83" s="21" t="n">
        <v>1</v>
      </c>
      <c r="E83" s="24" t="n">
        <f aca="false">VLOOKUP(soupis!B83,prvky!$A$5:$C$48,3,0)</f>
        <v>0</v>
      </c>
      <c r="F83" s="25" t="n">
        <f aca="false">E83*D83</f>
        <v>0</v>
      </c>
      <c r="G83" s="25" t="n">
        <f aca="false">F83*(1+H83/100)</f>
        <v>0</v>
      </c>
      <c r="H83" s="21" t="n">
        <v>21</v>
      </c>
      <c r="J83" s="26"/>
    </row>
    <row r="84" customFormat="false" ht="37.5" hidden="false" customHeight="false" outlineLevel="0" collapsed="false">
      <c r="A84" s="21" t="s">
        <v>115</v>
      </c>
      <c r="B84" s="22" t="s">
        <v>48</v>
      </c>
      <c r="C84" s="23" t="str">
        <f aca="false">VLOOKUP(soupis!B84,prvky!$A$5:$B$48,2,0)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84" s="21" t="n">
        <v>1</v>
      </c>
      <c r="E84" s="24" t="n">
        <f aca="false">VLOOKUP(soupis!B84,prvky!$A$5:$C$48,3,0)</f>
        <v>0</v>
      </c>
      <c r="F84" s="25" t="n">
        <f aca="false">E84*D84</f>
        <v>0</v>
      </c>
      <c r="G84" s="25" t="n">
        <f aca="false">F84*(1+H84/100)</f>
        <v>0</v>
      </c>
      <c r="H84" s="21" t="n">
        <v>21</v>
      </c>
      <c r="J84" s="26"/>
    </row>
    <row r="85" customFormat="false" ht="25" hidden="false" customHeight="false" outlineLevel="0" collapsed="false">
      <c r="A85" s="21" t="s">
        <v>116</v>
      </c>
      <c r="B85" s="22" t="s">
        <v>50</v>
      </c>
      <c r="C85" s="23" t="str">
        <f aca="false">VLOOKUP(soupis!B85,prvky!$A$5:$B$48,2,0)</f>
        <v>držák pro TV 40“, kovový černý, nosnost min. 60 kg, sklopný nahoru  min. +10° dolů min. -20°, otočný min. -+ 45°, uchycení VESA</v>
      </c>
      <c r="D85" s="21" t="n">
        <v>1</v>
      </c>
      <c r="E85" s="24" t="n">
        <f aca="false">VLOOKUP(soupis!B85,prvky!$A$5:$C$48,3,0)</f>
        <v>0</v>
      </c>
      <c r="F85" s="25" t="n">
        <f aca="false">E85*D85</f>
        <v>0</v>
      </c>
      <c r="G85" s="25" t="n">
        <f aca="false">F85*(1+H85/100)</f>
        <v>0</v>
      </c>
      <c r="H85" s="21" t="n">
        <v>21</v>
      </c>
      <c r="J85" s="26"/>
    </row>
    <row r="86" customFormat="false" ht="25" hidden="false" customHeight="false" outlineLevel="0" collapsed="false">
      <c r="A86" s="21" t="s">
        <v>117</v>
      </c>
      <c r="B86" s="22" t="s">
        <v>52</v>
      </c>
      <c r="C86" s="23" t="str">
        <f aca="false">VLOOKUP(soupis!B86,prvky!$A$5:$B$48,2,0)</f>
        <v>tapeta vinylová strukturální (jemný písek) omývatelná, 3000x1350, pokrytá laminátem, odolná vlhku, otěru, UV záření, paropropustná</v>
      </c>
      <c r="D86" s="21" t="n">
        <v>1</v>
      </c>
      <c r="E86" s="24" t="n">
        <f aca="false">VLOOKUP(soupis!B86,prvky!$A$5:$C$48,3,0)</f>
        <v>0</v>
      </c>
      <c r="F86" s="25" t="n">
        <f aca="false">E86*D86</f>
        <v>0</v>
      </c>
      <c r="G86" s="25" t="n">
        <f aca="false">F86*(1+H86/100)</f>
        <v>0</v>
      </c>
      <c r="H86" s="21" t="n">
        <v>21</v>
      </c>
      <c r="J86" s="26"/>
      <c r="K86" s="27"/>
    </row>
    <row r="87" customFormat="false" ht="25" hidden="false" customHeight="false" outlineLevel="0" collapsed="false">
      <c r="A87" s="21" t="s">
        <v>118</v>
      </c>
      <c r="B87" s="22" t="s">
        <v>54</v>
      </c>
      <c r="C87" s="23" t="str">
        <f aca="false">VLOOKUP(soupis!B87,prvky!$A$5:$B$48,2,0)</f>
        <v>závěs blackoutový se stužkou, 100% polyester, 100% zatemnění,  (2 kusy: šířka 1500, výška 2350)+stropní Al kolejnice (bílá)+jezdci</v>
      </c>
      <c r="D87" s="21" t="n">
        <v>2</v>
      </c>
      <c r="E87" s="24" t="n">
        <f aca="false">VLOOKUP(soupis!B87,prvky!$A$5:$C$48,3,0)</f>
        <v>0</v>
      </c>
      <c r="F87" s="25" t="n">
        <f aca="false">E87*D87</f>
        <v>0</v>
      </c>
      <c r="G87" s="25" t="n">
        <f aca="false">F87*(1+H87/100)</f>
        <v>0</v>
      </c>
      <c r="H87" s="21" t="n">
        <v>21</v>
      </c>
      <c r="J87" s="26"/>
    </row>
    <row r="88" customFormat="false" ht="25" hidden="false" customHeight="false" outlineLevel="0" collapsed="false">
      <c r="A88" s="21" t="s">
        <v>119</v>
      </c>
      <c r="B88" s="22" t="s">
        <v>56</v>
      </c>
      <c r="C88" s="23" t="str">
        <f aca="false">VLOOKUP(soupis!B88,prvky!$A$5:$B$48,2,0)</f>
        <v>trezor, 320x250x250, s elektronickým zámkem na PIN kód, 3-8 číselný kód, z ocelového plechu, černá barva, vč. 2 klíčů, napájení 4x AA 1,5V</v>
      </c>
      <c r="D88" s="21" t="n">
        <v>1</v>
      </c>
      <c r="E88" s="24" t="n">
        <f aca="false">VLOOKUP(soupis!B88,prvky!$A$5:$C$48,3,0)</f>
        <v>0</v>
      </c>
      <c r="F88" s="25" t="n">
        <f aca="false">E88*D88</f>
        <v>0</v>
      </c>
      <c r="G88" s="25" t="n">
        <f aca="false">F88*(1+H88/100)</f>
        <v>0</v>
      </c>
      <c r="H88" s="21" t="n">
        <v>21</v>
      </c>
      <c r="J88" s="26"/>
    </row>
    <row r="89" s="15" customFormat="true" ht="20" hidden="false" customHeight="false" outlineLevel="0" collapsed="false">
      <c r="A89" s="16" t="s">
        <v>3</v>
      </c>
      <c r="B89" s="17" t="s">
        <v>11</v>
      </c>
      <c r="C89" s="18" t="s">
        <v>120</v>
      </c>
      <c r="D89" s="16" t="s">
        <v>6</v>
      </c>
      <c r="E89" s="19" t="s">
        <v>13</v>
      </c>
      <c r="F89" s="17" t="s">
        <v>14</v>
      </c>
      <c r="G89" s="17" t="s">
        <v>15</v>
      </c>
      <c r="H89" s="17" t="s">
        <v>16</v>
      </c>
      <c r="J89" s="20"/>
    </row>
    <row r="90" customFormat="false" ht="37.5" hidden="false" customHeight="false" outlineLevel="0" collapsed="false">
      <c r="A90" s="21" t="s">
        <v>121</v>
      </c>
      <c r="B90" s="22" t="s">
        <v>18</v>
      </c>
      <c r="C90" s="23" t="str">
        <f aca="false">VLOOKUP(soupis!B90,prvky!$A$5:$B$48,2,0)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90" s="21" t="n">
        <v>1</v>
      </c>
      <c r="E90" s="24" t="n">
        <f aca="false">VLOOKUP(soupis!B90,prvky!$A$5:$C$48,3,0)</f>
        <v>0</v>
      </c>
      <c r="F90" s="25" t="n">
        <f aca="false">E90*D90</f>
        <v>0</v>
      </c>
      <c r="G90" s="25" t="n">
        <f aca="false">F90*(1+H90/100)</f>
        <v>0</v>
      </c>
      <c r="H90" s="21" t="n">
        <v>21</v>
      </c>
      <c r="J90" s="26"/>
    </row>
    <row r="91" customFormat="false" ht="25" hidden="false" customHeight="false" outlineLevel="0" collapsed="false">
      <c r="A91" s="21" t="s">
        <v>122</v>
      </c>
      <c r="B91" s="22" t="s">
        <v>20</v>
      </c>
      <c r="C91" s="23" t="str">
        <f aca="false">VLOOKUP(soupis!B91,prvky!$A$5:$B$48,2,0)</f>
        <v>kufrbox, 800x650x550, konstrukce lamino tl.18 a 36, horní plocha a odkládací police kovová, výšková rektifikace</v>
      </c>
      <c r="D91" s="21" t="n">
        <v>1</v>
      </c>
      <c r="E91" s="24" t="n">
        <f aca="false">VLOOKUP(soupis!B91,prvky!$A$5:$C$48,3,0)</f>
        <v>0</v>
      </c>
      <c r="F91" s="25" t="n">
        <f aca="false">E91*D91</f>
        <v>0</v>
      </c>
      <c r="G91" s="25" t="n">
        <f aca="false">F91*(1+H91/100)</f>
        <v>0</v>
      </c>
      <c r="H91" s="21" t="n">
        <v>21</v>
      </c>
      <c r="J91" s="26"/>
    </row>
    <row r="92" customFormat="false" ht="25" hidden="false" customHeight="false" outlineLevel="0" collapsed="false">
      <c r="A92" s="21" t="s">
        <v>123</v>
      </c>
      <c r="B92" s="22" t="s">
        <v>22</v>
      </c>
      <c r="C92" s="23" t="str">
        <f aca="false">VLOOKUP(soupis!B92,prvky!$A$5:$B$48,2,0)</f>
        <v>psací stůl se skříňkou pro chladničku, 1400x750x600, konstrukce lamino t.18 a 36, kovová úchytka, výšková rektifikace, odvětrání</v>
      </c>
      <c r="D92" s="21" t="n">
        <v>1</v>
      </c>
      <c r="E92" s="24" t="n">
        <f aca="false">VLOOKUP(soupis!B92,prvky!$A$5:$C$48,3,0)</f>
        <v>0</v>
      </c>
      <c r="F92" s="25" t="n">
        <f aca="false">E92*D92</f>
        <v>0</v>
      </c>
      <c r="G92" s="25" t="n">
        <f aca="false">F92*(1+H92/100)</f>
        <v>0</v>
      </c>
      <c r="H92" s="21" t="n">
        <v>21</v>
      </c>
      <c r="J92" s="26"/>
    </row>
    <row r="93" customFormat="false" ht="25" hidden="false" customHeight="false" outlineLevel="0" collapsed="false">
      <c r="A93" s="21" t="s">
        <v>124</v>
      </c>
      <c r="B93" s="22" t="s">
        <v>24</v>
      </c>
      <c r="C93" s="23" t="str">
        <f aca="false">VLOOKUP(soupis!B93,prvky!$A$5:$B$48,2,0)</f>
        <v>čelo postele, 2000+3000+1264x890x36, konstrukce lamino tl.18 a 36, zavěšeno na skrytých lištách, osazení el.krabic a lampičky</v>
      </c>
      <c r="D93" s="21" t="n">
        <v>1</v>
      </c>
      <c r="E93" s="24" t="n">
        <f aca="false">VLOOKUP(soupis!B93,prvky!$A$5:$C$48,3,0)</f>
        <v>0</v>
      </c>
      <c r="F93" s="25" t="n">
        <f aca="false">E93*D93</f>
        <v>0</v>
      </c>
      <c r="G93" s="25" t="n">
        <f aca="false">F93*(1+H93/100)</f>
        <v>0</v>
      </c>
      <c r="H93" s="21" t="n">
        <v>21</v>
      </c>
      <c r="J93" s="26"/>
    </row>
    <row r="94" customFormat="false" ht="25" hidden="false" customHeight="false" outlineLevel="0" collapsed="false">
      <c r="A94" s="21" t="s">
        <v>125</v>
      </c>
      <c r="B94" s="22" t="s">
        <v>26</v>
      </c>
      <c r="C94" s="23" t="str">
        <f aca="false">VLOOKUP(soupis!B94,prvky!$A$5:$B$48,2,0)</f>
        <v>zástěna, 716x2515x12, probarvená MDF s kruhovými otvory, oboustranně polepená HPL, kotvení pomocí nerezových oblých držáků skel</v>
      </c>
      <c r="D94" s="21" t="n">
        <v>1</v>
      </c>
      <c r="E94" s="24" t="n">
        <f aca="false">VLOOKUP(soupis!B94,prvky!$A$5:$C$48,3,0)</f>
        <v>0</v>
      </c>
      <c r="F94" s="25" t="n">
        <f aca="false">E94*D94</f>
        <v>0</v>
      </c>
      <c r="G94" s="25" t="n">
        <f aca="false">F94*(1+H94/100)</f>
        <v>0</v>
      </c>
      <c r="H94" s="21" t="n">
        <v>21</v>
      </c>
      <c r="J94" s="26"/>
    </row>
    <row r="95" customFormat="false" ht="15.5" hidden="false" customHeight="false" outlineLevel="0" collapsed="false">
      <c r="A95" s="21" t="s">
        <v>126</v>
      </c>
      <c r="B95" s="22" t="s">
        <v>28</v>
      </c>
      <c r="C95" s="23" t="str">
        <f aca="false">VLOOKUP(soupis!B95,prvky!$A$5:$B$48,2,0)</f>
        <v>konferenční stolek, 900x500x400, celokovový</v>
      </c>
      <c r="D95" s="21" t="n">
        <v>1</v>
      </c>
      <c r="E95" s="24" t="n">
        <f aca="false">VLOOKUP(soupis!B95,prvky!$A$5:$C$48,3,0)</f>
        <v>0</v>
      </c>
      <c r="F95" s="25" t="n">
        <f aca="false">E95*D95</f>
        <v>0</v>
      </c>
      <c r="G95" s="25" t="n">
        <f aca="false">F95*(1+H95/100)</f>
        <v>0</v>
      </c>
      <c r="H95" s="21" t="n">
        <v>21</v>
      </c>
      <c r="J95" s="26"/>
    </row>
    <row r="96" customFormat="false" ht="15.5" hidden="false" customHeight="false" outlineLevel="0" collapsed="false">
      <c r="A96" s="21" t="s">
        <v>127</v>
      </c>
      <c r="B96" s="22" t="s">
        <v>30</v>
      </c>
      <c r="C96" s="23" t="str">
        <f aca="false">VLOOKUP(soupis!B96,prvky!$A$5:$B$48,2,0)</f>
        <v>noční stolek, 350x350x200, celokovový, závěsný na postel</v>
      </c>
      <c r="D96" s="21" t="n">
        <v>2</v>
      </c>
      <c r="E96" s="24" t="n">
        <f aca="false">VLOOKUP(soupis!B96,prvky!$A$5:$C$48,3,0)</f>
        <v>0</v>
      </c>
      <c r="F96" s="25" t="n">
        <f aca="false">E96*D96</f>
        <v>0</v>
      </c>
      <c r="G96" s="25" t="n">
        <f aca="false">F96*(1+H96/100)</f>
        <v>0</v>
      </c>
      <c r="H96" s="21" t="n">
        <v>21</v>
      </c>
      <c r="J96" s="26"/>
    </row>
    <row r="97" customFormat="false" ht="37.5" hidden="false" customHeight="false" outlineLevel="0" collapsed="false">
      <c r="A97" s="21" t="s">
        <v>128</v>
      </c>
      <c r="B97" s="22" t="s">
        <v>32</v>
      </c>
      <c r="C97" s="23" t="str">
        <f aca="false">VLOOKUP(soupis!B97,prvky!$A$5:$B$48,2,0)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97" s="21" t="n">
        <v>2</v>
      </c>
      <c r="E97" s="24" t="n">
        <f aca="false">VLOOKUP(soupis!B97,prvky!$A$5:$C$48,3,0)</f>
        <v>0</v>
      </c>
      <c r="F97" s="25" t="n">
        <f aca="false">E97*D97</f>
        <v>0</v>
      </c>
      <c r="G97" s="25" t="n">
        <f aca="false">F97*(1+H97/100)</f>
        <v>0</v>
      </c>
      <c r="H97" s="21" t="n">
        <v>21</v>
      </c>
      <c r="J97" s="26"/>
    </row>
    <row r="98" customFormat="false" ht="15.5" hidden="false" customHeight="false" outlineLevel="0" collapsed="false">
      <c r="A98" s="21" t="s">
        <v>129</v>
      </c>
      <c r="B98" s="22" t="s">
        <v>34</v>
      </c>
      <c r="C98" s="23" t="str">
        <f aca="false">VLOOKUP(soupis!B98,prvky!$A$5:$B$48,2,0)</f>
        <v>matrace taštičková, 900x200x2000, střední tuhost, potah Aloe Vera</v>
      </c>
      <c r="D98" s="21" t="n">
        <v>2</v>
      </c>
      <c r="E98" s="24" t="n">
        <f aca="false">VLOOKUP(soupis!B98,prvky!$A$5:$C$48,3,0)</f>
        <v>0</v>
      </c>
      <c r="F98" s="25" t="n">
        <f aca="false">E98*D98</f>
        <v>0</v>
      </c>
      <c r="G98" s="25" t="n">
        <f aca="false">F98*(1+H98/100)</f>
        <v>0</v>
      </c>
      <c r="H98" s="21" t="n">
        <v>21</v>
      </c>
      <c r="J98" s="26"/>
    </row>
    <row r="99" customFormat="false" ht="50" hidden="false" customHeight="false" outlineLevel="0" collapsed="false">
      <c r="A99" s="21" t="s">
        <v>130</v>
      </c>
      <c r="B99" s="22" t="s">
        <v>36</v>
      </c>
      <c r="C99" s="23" t="str">
        <f aca="false">VLOOKUP(soupis!B99,prvky!$A$5:$B$48,2,0)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99" s="21" t="n">
        <v>1</v>
      </c>
      <c r="E99" s="24" t="n">
        <f aca="false">VLOOKUP(soupis!B99,prvky!$A$5:$C$48,3,0)</f>
        <v>0</v>
      </c>
      <c r="F99" s="25" t="n">
        <f aca="false">E99*D99</f>
        <v>0</v>
      </c>
      <c r="G99" s="25" t="n">
        <f aca="false">F99*(1+H99/100)</f>
        <v>0</v>
      </c>
      <c r="H99" s="21" t="n">
        <v>21</v>
      </c>
      <c r="J99" s="26"/>
    </row>
    <row r="100" customFormat="false" ht="25" hidden="false" customHeight="false" outlineLevel="0" collapsed="false">
      <c r="A100" s="21" t="s">
        <v>131</v>
      </c>
      <c r="B100" s="22" t="s">
        <v>38</v>
      </c>
      <c r="C100" s="23" t="str">
        <f aca="false">VLOOKUP(soupis!B100,prvky!$A$5:$B$48,2,0)</f>
        <v>dřevěná buková židle, čalouněný sedák i opěrák, 460x940x480, potahová látka např. ARTEMIS</v>
      </c>
      <c r="D100" s="21" t="n">
        <v>1</v>
      </c>
      <c r="E100" s="24" t="n">
        <f aca="false">VLOOKUP(soupis!B100,prvky!$A$5:$C$48,3,0)</f>
        <v>0</v>
      </c>
      <c r="F100" s="25" t="n">
        <f aca="false">E100*D100</f>
        <v>0</v>
      </c>
      <c r="G100" s="25" t="n">
        <f aca="false">F100*(1+H100/100)</f>
        <v>0</v>
      </c>
      <c r="H100" s="21" t="n">
        <v>21</v>
      </c>
      <c r="J100" s="26"/>
    </row>
    <row r="101" customFormat="false" ht="37.5" hidden="false" customHeight="false" outlineLevel="0" collapsed="false">
      <c r="A101" s="21" t="s">
        <v>132</v>
      </c>
      <c r="B101" s="22" t="s">
        <v>40</v>
      </c>
      <c r="C101" s="23" t="str">
        <f aca="false">VLOOKUP(soupis!B101,prvky!$A$5:$B$48,2,0)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101" s="21" t="n">
        <v>2</v>
      </c>
      <c r="E101" s="24" t="n">
        <f aca="false">VLOOKUP(soupis!B101,prvky!$A$5:$C$48,3,0)</f>
        <v>0</v>
      </c>
      <c r="F101" s="25" t="n">
        <f aca="false">E101*D101</f>
        <v>0</v>
      </c>
      <c r="G101" s="25" t="n">
        <f aca="false">F101*(1+H101/100)</f>
        <v>0</v>
      </c>
      <c r="H101" s="21" t="n">
        <v>21</v>
      </c>
      <c r="J101" s="26"/>
    </row>
    <row r="102" customFormat="false" ht="25" hidden="false" customHeight="false" outlineLevel="0" collapsed="false">
      <c r="A102" s="21" t="s">
        <v>133</v>
      </c>
      <c r="B102" s="22" t="s">
        <v>42</v>
      </c>
      <c r="C102" s="23" t="str">
        <f aca="false">VLOOKUP(soupis!B102,prvky!$A$5:$B$48,2,0)</f>
        <v>stojací lampa s dřevěnou trojnožkou, přírodní dřevo, výška 1453, stínidlo šedé válcové průměr 400/výška 300 ze 100% bavlny, napájecí kabel s nášlapným spínačem</v>
      </c>
      <c r="D102" s="21" t="n">
        <v>1</v>
      </c>
      <c r="E102" s="24" t="n">
        <f aca="false">VLOOKUP(soupis!B102,prvky!$A$5:$C$48,3,0)</f>
        <v>0</v>
      </c>
      <c r="F102" s="25" t="n">
        <f aca="false">E102*D102</f>
        <v>0</v>
      </c>
      <c r="G102" s="25" t="n">
        <f aca="false">F102*(1+H102/100)</f>
        <v>0</v>
      </c>
      <c r="H102" s="21" t="n">
        <v>21</v>
      </c>
      <c r="J102" s="26"/>
    </row>
    <row r="103" customFormat="false" ht="37.5" hidden="false" customHeight="false" outlineLevel="0" collapsed="false">
      <c r="A103" s="21" t="s">
        <v>134</v>
      </c>
      <c r="B103" s="22" t="s">
        <v>44</v>
      </c>
      <c r="C103" s="23" t="str">
        <f aca="false">VLOOKUP(soupis!B103,prvky!$A$5:$B$48,2,0)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103" s="21" t="n">
        <v>4</v>
      </c>
      <c r="E103" s="24" t="n">
        <f aca="false">VLOOKUP(soupis!B103,prvky!$A$5:$C$48,3,0)</f>
        <v>0</v>
      </c>
      <c r="F103" s="25" t="n">
        <f aca="false">E103*D103</f>
        <v>0</v>
      </c>
      <c r="G103" s="25" t="n">
        <f aca="false">F103*(1+H103/100)</f>
        <v>0</v>
      </c>
      <c r="H103" s="21" t="n">
        <v>21</v>
      </c>
      <c r="J103" s="28"/>
    </row>
    <row r="104" s="29" customFormat="true" ht="25" hidden="false" customHeight="false" outlineLevel="0" collapsed="false">
      <c r="A104" s="21" t="s">
        <v>135</v>
      </c>
      <c r="B104" s="22" t="s">
        <v>46</v>
      </c>
      <c r="C104" s="23" t="str">
        <f aca="false">VLOOKUP(soupis!B104,prvky!$A$5:$B$48,2,0)</f>
        <v>chladnička s mrazicím boxem, 472x492x450, objem 45 l (mrazící box 4,3 l), energetická třída A++, možnost otáčení dveří</v>
      </c>
      <c r="D104" s="21" t="n">
        <v>1</v>
      </c>
      <c r="E104" s="24" t="n">
        <f aca="false">VLOOKUP(soupis!B104,prvky!$A$5:$C$48,3,0)</f>
        <v>0</v>
      </c>
      <c r="F104" s="25" t="n">
        <f aca="false">E104*D104</f>
        <v>0</v>
      </c>
      <c r="G104" s="25" t="n">
        <f aca="false">F104*(1+H104/100)</f>
        <v>0</v>
      </c>
      <c r="H104" s="21" t="n">
        <v>21</v>
      </c>
    </row>
    <row r="105" customFormat="false" ht="37.5" hidden="false" customHeight="false" outlineLevel="0" collapsed="false">
      <c r="A105" s="21" t="s">
        <v>136</v>
      </c>
      <c r="B105" s="22" t="s">
        <v>48</v>
      </c>
      <c r="C105" s="23" t="str">
        <f aca="false">VLOOKUP(soupis!B105,prvky!$A$5:$B$48,2,0)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105" s="21" t="n">
        <v>1</v>
      </c>
      <c r="E105" s="24" t="n">
        <f aca="false">VLOOKUP(soupis!B105,prvky!$A$5:$C$48,3,0)</f>
        <v>0</v>
      </c>
      <c r="F105" s="25" t="n">
        <f aca="false">E105*D105</f>
        <v>0</v>
      </c>
      <c r="G105" s="25" t="n">
        <f aca="false">F105*(1+H105/100)</f>
        <v>0</v>
      </c>
      <c r="H105" s="21" t="n">
        <v>21</v>
      </c>
    </row>
    <row r="106" customFormat="false" ht="25" hidden="false" customHeight="false" outlineLevel="0" collapsed="false">
      <c r="A106" s="21" t="s">
        <v>137</v>
      </c>
      <c r="B106" s="22" t="s">
        <v>50</v>
      </c>
      <c r="C106" s="23" t="str">
        <f aca="false">VLOOKUP(soupis!B106,prvky!$A$5:$B$48,2,0)</f>
        <v>držák pro TV 40“, kovový černý, nosnost min. 60 kg, sklopný nahoru  min. +10° dolů min. -20°, otočný min. -+ 45°, uchycení VESA</v>
      </c>
      <c r="D106" s="21" t="n">
        <v>1</v>
      </c>
      <c r="E106" s="24" t="n">
        <f aca="false">VLOOKUP(soupis!B106,prvky!$A$5:$C$48,3,0)</f>
        <v>0</v>
      </c>
      <c r="F106" s="25" t="n">
        <f aca="false">E106*D106</f>
        <v>0</v>
      </c>
      <c r="G106" s="25" t="n">
        <f aca="false">F106*(1+H106/100)</f>
        <v>0</v>
      </c>
      <c r="H106" s="21" t="n">
        <v>21</v>
      </c>
    </row>
    <row r="107" customFormat="false" ht="25" hidden="false" customHeight="false" outlineLevel="0" collapsed="false">
      <c r="A107" s="21" t="s">
        <v>138</v>
      </c>
      <c r="B107" s="22" t="s">
        <v>52</v>
      </c>
      <c r="C107" s="23" t="str">
        <f aca="false">VLOOKUP(soupis!B107,prvky!$A$5:$B$48,2,0)</f>
        <v>tapeta vinylová strukturální (jemný písek) omývatelná, 3000x1350, pokrytá laminátem, odolná vlhku, otěru, UV záření, paropropustná</v>
      </c>
      <c r="D107" s="21" t="n">
        <v>1</v>
      </c>
      <c r="E107" s="24" t="n">
        <f aca="false">VLOOKUP(soupis!B107,prvky!$A$5:$C$48,3,0)</f>
        <v>0</v>
      </c>
      <c r="F107" s="25" t="n">
        <f aca="false">E107*D107</f>
        <v>0</v>
      </c>
      <c r="G107" s="25" t="n">
        <f aca="false">F107*(1+H107/100)</f>
        <v>0</v>
      </c>
      <c r="H107" s="21" t="n">
        <v>21</v>
      </c>
    </row>
    <row r="108" customFormat="false" ht="25" hidden="false" customHeight="false" outlineLevel="0" collapsed="false">
      <c r="A108" s="21" t="s">
        <v>139</v>
      </c>
      <c r="B108" s="22" t="s">
        <v>54</v>
      </c>
      <c r="C108" s="23" t="str">
        <f aca="false">VLOOKUP(soupis!B108,prvky!$A$5:$B$48,2,0)</f>
        <v>závěs blackoutový se stužkou, 100% polyester, 100% zatemnění,  (2 kusy: šířka 1500, výška 2350)+stropní Al kolejnice (bílá)+jezdci</v>
      </c>
      <c r="D108" s="21" t="n">
        <v>2</v>
      </c>
      <c r="E108" s="24" t="n">
        <f aca="false">VLOOKUP(soupis!B108,prvky!$A$5:$C$48,3,0)</f>
        <v>0</v>
      </c>
      <c r="F108" s="25" t="n">
        <f aca="false">E108*D108</f>
        <v>0</v>
      </c>
      <c r="G108" s="25" t="n">
        <f aca="false">F108*(1+H108/100)</f>
        <v>0</v>
      </c>
      <c r="H108" s="21" t="n">
        <v>21</v>
      </c>
    </row>
    <row r="109" customFormat="false" ht="25" hidden="false" customHeight="false" outlineLevel="0" collapsed="false">
      <c r="A109" s="21" t="s">
        <v>140</v>
      </c>
      <c r="B109" s="22" t="s">
        <v>56</v>
      </c>
      <c r="C109" s="23" t="str">
        <f aca="false">VLOOKUP(soupis!B109,prvky!$A$5:$B$48,2,0)</f>
        <v>trezor, 320x250x250, s elektronickým zámkem na PIN kód, 3-8 číselný kód, z ocelového plechu, černá barva, vč. 2 klíčů, napájení 4x AA 1,5V</v>
      </c>
      <c r="D109" s="21" t="n">
        <v>1</v>
      </c>
      <c r="E109" s="24" t="n">
        <f aca="false">VLOOKUP(soupis!B109,prvky!$A$5:$C$48,3,0)</f>
        <v>0</v>
      </c>
      <c r="F109" s="25" t="n">
        <f aca="false">E109*D109</f>
        <v>0</v>
      </c>
      <c r="G109" s="25" t="n">
        <f aca="false">F109*(1+H109/100)</f>
        <v>0</v>
      </c>
      <c r="H109" s="21" t="n">
        <v>21</v>
      </c>
    </row>
    <row r="110" s="15" customFormat="true" ht="20" hidden="false" customHeight="false" outlineLevel="0" collapsed="false">
      <c r="A110" s="16" t="s">
        <v>3</v>
      </c>
      <c r="B110" s="17" t="s">
        <v>11</v>
      </c>
      <c r="C110" s="18" t="s">
        <v>141</v>
      </c>
      <c r="D110" s="16" t="s">
        <v>6</v>
      </c>
      <c r="E110" s="19" t="s">
        <v>13</v>
      </c>
      <c r="F110" s="17" t="s">
        <v>14</v>
      </c>
      <c r="G110" s="17" t="s">
        <v>15</v>
      </c>
      <c r="H110" s="17" t="s">
        <v>16</v>
      </c>
    </row>
    <row r="111" customFormat="false" ht="37.5" hidden="false" customHeight="false" outlineLevel="0" collapsed="false">
      <c r="A111" s="21" t="s">
        <v>142</v>
      </c>
      <c r="B111" s="22" t="s">
        <v>18</v>
      </c>
      <c r="C111" s="23" t="str">
        <f aca="false">VLOOKUP(soupis!B111,prvky!$A$5:$B$48,2,0)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111" s="21" t="n">
        <v>1</v>
      </c>
      <c r="E111" s="24" t="n">
        <f aca="false">VLOOKUP(soupis!B111,prvky!$A$5:$C$48,3,0)</f>
        <v>0</v>
      </c>
      <c r="F111" s="25" t="n">
        <f aca="false">E111*D111</f>
        <v>0</v>
      </c>
      <c r="G111" s="25" t="n">
        <f aca="false">F111*(1+H111/100)</f>
        <v>0</v>
      </c>
      <c r="H111" s="21" t="n">
        <v>21</v>
      </c>
    </row>
    <row r="112" customFormat="false" ht="25" hidden="false" customHeight="false" outlineLevel="0" collapsed="false">
      <c r="A112" s="21" t="s">
        <v>143</v>
      </c>
      <c r="B112" s="22" t="s">
        <v>20</v>
      </c>
      <c r="C112" s="23" t="str">
        <f aca="false">VLOOKUP(soupis!B112,prvky!$A$5:$B$48,2,0)</f>
        <v>kufrbox, 800x650x550, konstrukce lamino tl.18 a 36, horní plocha a odkládací police kovová, výšková rektifikace</v>
      </c>
      <c r="D112" s="21" t="n">
        <v>1</v>
      </c>
      <c r="E112" s="24" t="n">
        <f aca="false">VLOOKUP(soupis!B112,prvky!$A$5:$C$48,3,0)</f>
        <v>0</v>
      </c>
      <c r="F112" s="25" t="n">
        <f aca="false">E112*D112</f>
        <v>0</v>
      </c>
      <c r="G112" s="25" t="n">
        <f aca="false">F112*(1+H112/100)</f>
        <v>0</v>
      </c>
      <c r="H112" s="21" t="n">
        <v>21</v>
      </c>
    </row>
    <row r="113" customFormat="false" ht="25" hidden="false" customHeight="false" outlineLevel="0" collapsed="false">
      <c r="A113" s="21" t="s">
        <v>144</v>
      </c>
      <c r="B113" s="22" t="s">
        <v>22</v>
      </c>
      <c r="C113" s="23" t="str">
        <f aca="false">VLOOKUP(soupis!B113,prvky!$A$5:$B$48,2,0)</f>
        <v>psací stůl se skříňkou pro chladničku, 1400x750x600, konstrukce lamino t.18 a 36, kovová úchytka, výšková rektifikace, odvětrání</v>
      </c>
      <c r="D113" s="21" t="n">
        <v>1</v>
      </c>
      <c r="E113" s="24" t="n">
        <f aca="false">VLOOKUP(soupis!B113,prvky!$A$5:$C$48,3,0)</f>
        <v>0</v>
      </c>
      <c r="F113" s="25" t="n">
        <f aca="false">E113*D113</f>
        <v>0</v>
      </c>
      <c r="G113" s="25" t="n">
        <f aca="false">F113*(1+H113/100)</f>
        <v>0</v>
      </c>
      <c r="H113" s="21" t="n">
        <v>21</v>
      </c>
    </row>
    <row r="114" customFormat="false" ht="25" hidden="false" customHeight="false" outlineLevel="0" collapsed="false">
      <c r="A114" s="21" t="s">
        <v>145</v>
      </c>
      <c r="B114" s="22" t="s">
        <v>24</v>
      </c>
      <c r="C114" s="23" t="str">
        <f aca="false">VLOOKUP(soupis!B114,prvky!$A$5:$B$48,2,0)</f>
        <v>čelo postele, 2000+3000+1264x890x36, konstrukce lamino tl.18 a 36, zavěšeno na skrytých lištách, osazení el.krabic a lampičky</v>
      </c>
      <c r="D114" s="21" t="n">
        <v>1</v>
      </c>
      <c r="E114" s="24" t="n">
        <f aca="false">VLOOKUP(soupis!B114,prvky!$A$5:$C$48,3,0)</f>
        <v>0</v>
      </c>
      <c r="F114" s="25" t="n">
        <f aca="false">E114*D114</f>
        <v>0</v>
      </c>
      <c r="G114" s="25" t="n">
        <f aca="false">F114*(1+H114/100)</f>
        <v>0</v>
      </c>
      <c r="H114" s="21" t="n">
        <v>21</v>
      </c>
    </row>
    <row r="115" customFormat="false" ht="25" hidden="false" customHeight="false" outlineLevel="0" collapsed="false">
      <c r="A115" s="21" t="s">
        <v>146</v>
      </c>
      <c r="B115" s="22" t="s">
        <v>26</v>
      </c>
      <c r="C115" s="23" t="str">
        <f aca="false">VLOOKUP(soupis!B115,prvky!$A$5:$B$48,2,0)</f>
        <v>zástěna, 716x2515x12, probarvená MDF s kruhovými otvory, oboustranně polepená HPL, kotvení pomocí nerezových oblých držáků skel</v>
      </c>
      <c r="D115" s="21" t="n">
        <v>1</v>
      </c>
      <c r="E115" s="24" t="n">
        <f aca="false">VLOOKUP(soupis!B115,prvky!$A$5:$C$48,3,0)</f>
        <v>0</v>
      </c>
      <c r="F115" s="25" t="n">
        <f aca="false">E115*D115</f>
        <v>0</v>
      </c>
      <c r="G115" s="25" t="n">
        <f aca="false">F115*(1+H115/100)</f>
        <v>0</v>
      </c>
      <c r="H115" s="21" t="n">
        <v>21</v>
      </c>
    </row>
    <row r="116" customFormat="false" ht="15.5" hidden="false" customHeight="false" outlineLevel="0" collapsed="false">
      <c r="A116" s="21" t="s">
        <v>147</v>
      </c>
      <c r="B116" s="22" t="s">
        <v>28</v>
      </c>
      <c r="C116" s="23" t="str">
        <f aca="false">VLOOKUP(soupis!B116,prvky!$A$5:$B$48,2,0)</f>
        <v>konferenční stolek, 900x500x400, celokovový</v>
      </c>
      <c r="D116" s="21" t="n">
        <v>1</v>
      </c>
      <c r="E116" s="24" t="n">
        <f aca="false">VLOOKUP(soupis!B116,prvky!$A$5:$C$48,3,0)</f>
        <v>0</v>
      </c>
      <c r="F116" s="25" t="n">
        <f aca="false">E116*D116</f>
        <v>0</v>
      </c>
      <c r="G116" s="25" t="n">
        <f aca="false">F116*(1+H116/100)</f>
        <v>0</v>
      </c>
      <c r="H116" s="21" t="n">
        <v>21</v>
      </c>
    </row>
    <row r="117" customFormat="false" ht="15.5" hidden="false" customHeight="false" outlineLevel="0" collapsed="false">
      <c r="A117" s="21" t="s">
        <v>148</v>
      </c>
      <c r="B117" s="22" t="s">
        <v>30</v>
      </c>
      <c r="C117" s="23" t="str">
        <f aca="false">VLOOKUP(soupis!B117,prvky!$A$5:$B$48,2,0)</f>
        <v>noční stolek, 350x350x200, celokovový, závěsný na postel</v>
      </c>
      <c r="D117" s="21" t="n">
        <v>2</v>
      </c>
      <c r="E117" s="24" t="n">
        <f aca="false">VLOOKUP(soupis!B117,prvky!$A$5:$C$48,3,0)</f>
        <v>0</v>
      </c>
      <c r="F117" s="25" t="n">
        <f aca="false">E117*D117</f>
        <v>0</v>
      </c>
      <c r="G117" s="25" t="n">
        <f aca="false">F117*(1+H117/100)</f>
        <v>0</v>
      </c>
      <c r="H117" s="21" t="n">
        <v>21</v>
      </c>
    </row>
    <row r="118" customFormat="false" ht="37.5" hidden="false" customHeight="false" outlineLevel="0" collapsed="false">
      <c r="A118" s="21" t="s">
        <v>149</v>
      </c>
      <c r="B118" s="22" t="s">
        <v>32</v>
      </c>
      <c r="C118" s="23" t="str">
        <f aca="false">VLOOKUP(soupis!B118,prvky!$A$5:$B$48,2,0)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118" s="21" t="n">
        <v>2</v>
      </c>
      <c r="E118" s="24" t="n">
        <f aca="false">VLOOKUP(soupis!B118,prvky!$A$5:$C$48,3,0)</f>
        <v>0</v>
      </c>
      <c r="F118" s="25" t="n">
        <f aca="false">E118*D118</f>
        <v>0</v>
      </c>
      <c r="G118" s="25" t="n">
        <f aca="false">F118*(1+H118/100)</f>
        <v>0</v>
      </c>
      <c r="H118" s="21" t="n">
        <v>21</v>
      </c>
    </row>
    <row r="119" customFormat="false" ht="15.5" hidden="false" customHeight="false" outlineLevel="0" collapsed="false">
      <c r="A119" s="21" t="s">
        <v>150</v>
      </c>
      <c r="B119" s="22" t="s">
        <v>34</v>
      </c>
      <c r="C119" s="23" t="str">
        <f aca="false">VLOOKUP(soupis!B119,prvky!$A$5:$B$48,2,0)</f>
        <v>matrace taštičková, 900x200x2000, střední tuhost, potah Aloe Vera</v>
      </c>
      <c r="D119" s="21" t="n">
        <v>2</v>
      </c>
      <c r="E119" s="24" t="n">
        <f aca="false">VLOOKUP(soupis!B119,prvky!$A$5:$C$48,3,0)</f>
        <v>0</v>
      </c>
      <c r="F119" s="25" t="n">
        <f aca="false">E119*D119</f>
        <v>0</v>
      </c>
      <c r="G119" s="25" t="n">
        <f aca="false">F119*(1+H119/100)</f>
        <v>0</v>
      </c>
      <c r="H119" s="21" t="n">
        <v>21</v>
      </c>
    </row>
    <row r="120" customFormat="false" ht="50" hidden="false" customHeight="false" outlineLevel="0" collapsed="false">
      <c r="A120" s="21" t="s">
        <v>151</v>
      </c>
      <c r="B120" s="22" t="s">
        <v>36</v>
      </c>
      <c r="C120" s="23" t="str">
        <f aca="false">VLOOKUP(soupis!B120,prvky!$A$5:$B$48,2,0)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120" s="21" t="n">
        <v>1</v>
      </c>
      <c r="E120" s="24" t="n">
        <f aca="false">VLOOKUP(soupis!B120,prvky!$A$5:$C$48,3,0)</f>
        <v>0</v>
      </c>
      <c r="F120" s="25" t="n">
        <f aca="false">E120*D120</f>
        <v>0</v>
      </c>
      <c r="G120" s="25" t="n">
        <f aca="false">F120*(1+H120/100)</f>
        <v>0</v>
      </c>
      <c r="H120" s="21" t="n">
        <v>21</v>
      </c>
    </row>
    <row r="121" customFormat="false" ht="25" hidden="false" customHeight="false" outlineLevel="0" collapsed="false">
      <c r="A121" s="21" t="s">
        <v>152</v>
      </c>
      <c r="B121" s="22" t="s">
        <v>38</v>
      </c>
      <c r="C121" s="23" t="str">
        <f aca="false">VLOOKUP(soupis!B121,prvky!$A$5:$B$48,2,0)</f>
        <v>dřevěná buková židle, čalouněný sedák i opěrák, 460x940x480, potahová látka např. ARTEMIS</v>
      </c>
      <c r="D121" s="21" t="n">
        <v>1</v>
      </c>
      <c r="E121" s="24" t="n">
        <f aca="false">VLOOKUP(soupis!B121,prvky!$A$5:$C$48,3,0)</f>
        <v>0</v>
      </c>
      <c r="F121" s="25" t="n">
        <f aca="false">E121*D121</f>
        <v>0</v>
      </c>
      <c r="G121" s="25" t="n">
        <f aca="false">F121*(1+H121/100)</f>
        <v>0</v>
      </c>
      <c r="H121" s="21" t="n">
        <v>21</v>
      </c>
    </row>
    <row r="122" customFormat="false" ht="37.5" hidden="false" customHeight="false" outlineLevel="0" collapsed="false">
      <c r="A122" s="21" t="s">
        <v>153</v>
      </c>
      <c r="B122" s="22" t="s">
        <v>40</v>
      </c>
      <c r="C122" s="23" t="str">
        <f aca="false">VLOOKUP(soupis!B122,prvky!$A$5:$B$48,2,0)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122" s="21" t="n">
        <v>2</v>
      </c>
      <c r="E122" s="24" t="n">
        <f aca="false">VLOOKUP(soupis!B122,prvky!$A$5:$C$48,3,0)</f>
        <v>0</v>
      </c>
      <c r="F122" s="25" t="n">
        <f aca="false">E122*D122</f>
        <v>0</v>
      </c>
      <c r="G122" s="25" t="n">
        <f aca="false">F122*(1+H122/100)</f>
        <v>0</v>
      </c>
      <c r="H122" s="21" t="n">
        <v>21</v>
      </c>
    </row>
    <row r="123" customFormat="false" ht="25" hidden="false" customHeight="false" outlineLevel="0" collapsed="false">
      <c r="A123" s="21" t="s">
        <v>154</v>
      </c>
      <c r="B123" s="22" t="s">
        <v>42</v>
      </c>
      <c r="C123" s="23" t="str">
        <f aca="false">VLOOKUP(soupis!B123,prvky!$A$5:$B$48,2,0)</f>
        <v>stojací lampa s dřevěnou trojnožkou, přírodní dřevo, výška 1453, stínidlo šedé válcové průměr 400/výška 300 ze 100% bavlny, napájecí kabel s nášlapným spínačem</v>
      </c>
      <c r="D123" s="21" t="n">
        <v>1</v>
      </c>
      <c r="E123" s="24" t="n">
        <f aca="false">VLOOKUP(soupis!B123,prvky!$A$5:$C$48,3,0)</f>
        <v>0</v>
      </c>
      <c r="F123" s="25" t="n">
        <f aca="false">E123*D123</f>
        <v>0</v>
      </c>
      <c r="G123" s="25" t="n">
        <f aca="false">F123*(1+H123/100)</f>
        <v>0</v>
      </c>
      <c r="H123" s="21" t="n">
        <v>21</v>
      </c>
    </row>
    <row r="124" customFormat="false" ht="37.5" hidden="false" customHeight="false" outlineLevel="0" collapsed="false">
      <c r="A124" s="21" t="s">
        <v>155</v>
      </c>
      <c r="B124" s="22" t="s">
        <v>44</v>
      </c>
      <c r="C124" s="23" t="str">
        <f aca="false">VLOOKUP(soupis!B124,prvky!$A$5:$B$48,2,0)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124" s="21" t="n">
        <v>4</v>
      </c>
      <c r="E124" s="24" t="n">
        <f aca="false">VLOOKUP(soupis!B124,prvky!$A$5:$C$48,3,0)</f>
        <v>0</v>
      </c>
      <c r="F124" s="25" t="n">
        <f aca="false">E124*D124</f>
        <v>0</v>
      </c>
      <c r="G124" s="25" t="n">
        <f aca="false">F124*(1+H124/100)</f>
        <v>0</v>
      </c>
      <c r="H124" s="21" t="n">
        <v>21</v>
      </c>
    </row>
    <row r="125" customFormat="false" ht="25" hidden="false" customHeight="false" outlineLevel="0" collapsed="false">
      <c r="A125" s="21" t="s">
        <v>156</v>
      </c>
      <c r="B125" s="22" t="s">
        <v>46</v>
      </c>
      <c r="C125" s="23" t="str">
        <f aca="false">VLOOKUP(soupis!B125,prvky!$A$5:$B$48,2,0)</f>
        <v>chladnička s mrazicím boxem, 472x492x450, objem 45 l (mrazící box 4,3 l), energetická třída A++, možnost otáčení dveří</v>
      </c>
      <c r="D125" s="21" t="n">
        <v>1</v>
      </c>
      <c r="E125" s="24" t="n">
        <f aca="false">VLOOKUP(soupis!B125,prvky!$A$5:$C$48,3,0)</f>
        <v>0</v>
      </c>
      <c r="F125" s="25" t="n">
        <f aca="false">E125*D125</f>
        <v>0</v>
      </c>
      <c r="G125" s="25" t="n">
        <f aca="false">F125*(1+H125/100)</f>
        <v>0</v>
      </c>
      <c r="H125" s="21" t="n">
        <v>21</v>
      </c>
    </row>
    <row r="126" customFormat="false" ht="37.5" hidden="false" customHeight="false" outlineLevel="0" collapsed="false">
      <c r="A126" s="21" t="s">
        <v>157</v>
      </c>
      <c r="B126" s="22" t="s">
        <v>48</v>
      </c>
      <c r="C126" s="23" t="str">
        <f aca="false">VLOOKUP(soupis!B126,prvky!$A$5:$B$48,2,0)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126" s="21" t="n">
        <v>1</v>
      </c>
      <c r="E126" s="24" t="n">
        <f aca="false">VLOOKUP(soupis!B126,prvky!$A$5:$C$48,3,0)</f>
        <v>0</v>
      </c>
      <c r="F126" s="25" t="n">
        <f aca="false">E126*D126</f>
        <v>0</v>
      </c>
      <c r="G126" s="25" t="n">
        <f aca="false">F126*(1+H126/100)</f>
        <v>0</v>
      </c>
      <c r="H126" s="21" t="n">
        <v>21</v>
      </c>
    </row>
    <row r="127" customFormat="false" ht="25" hidden="false" customHeight="false" outlineLevel="0" collapsed="false">
      <c r="A127" s="21" t="s">
        <v>158</v>
      </c>
      <c r="B127" s="22" t="s">
        <v>50</v>
      </c>
      <c r="C127" s="23" t="str">
        <f aca="false">VLOOKUP(soupis!B127,prvky!$A$5:$B$48,2,0)</f>
        <v>držák pro TV 40“, kovový černý, nosnost min. 60 kg, sklopný nahoru  min. +10° dolů min. -20°, otočný min. -+ 45°, uchycení VESA</v>
      </c>
      <c r="D127" s="21" t="n">
        <v>1</v>
      </c>
      <c r="E127" s="24" t="n">
        <f aca="false">VLOOKUP(soupis!B127,prvky!$A$5:$C$48,3,0)</f>
        <v>0</v>
      </c>
      <c r="F127" s="25" t="n">
        <f aca="false">E127*D127</f>
        <v>0</v>
      </c>
      <c r="G127" s="25" t="n">
        <f aca="false">F127*(1+H127/100)</f>
        <v>0</v>
      </c>
      <c r="H127" s="21" t="n">
        <v>21</v>
      </c>
    </row>
    <row r="128" customFormat="false" ht="25" hidden="false" customHeight="false" outlineLevel="0" collapsed="false">
      <c r="A128" s="21" t="s">
        <v>159</v>
      </c>
      <c r="B128" s="22" t="s">
        <v>52</v>
      </c>
      <c r="C128" s="23" t="str">
        <f aca="false">VLOOKUP(soupis!B128,prvky!$A$5:$B$48,2,0)</f>
        <v>tapeta vinylová strukturální (jemný písek) omývatelná, 3000x1350, pokrytá laminátem, odolná vlhku, otěru, UV záření, paropropustná</v>
      </c>
      <c r="D128" s="21" t="n">
        <v>1</v>
      </c>
      <c r="E128" s="24" t="n">
        <f aca="false">VLOOKUP(soupis!B128,prvky!$A$5:$C$48,3,0)</f>
        <v>0</v>
      </c>
      <c r="F128" s="25" t="n">
        <f aca="false">E128*D128</f>
        <v>0</v>
      </c>
      <c r="G128" s="25" t="n">
        <f aca="false">F128*(1+H128/100)</f>
        <v>0</v>
      </c>
      <c r="H128" s="21" t="n">
        <v>21</v>
      </c>
    </row>
    <row r="129" customFormat="false" ht="25" hidden="false" customHeight="false" outlineLevel="0" collapsed="false">
      <c r="A129" s="21" t="s">
        <v>160</v>
      </c>
      <c r="B129" s="22" t="s">
        <v>54</v>
      </c>
      <c r="C129" s="23" t="str">
        <f aca="false">VLOOKUP(soupis!B129,prvky!$A$5:$B$48,2,0)</f>
        <v>závěs blackoutový se stužkou, 100% polyester, 100% zatemnění,  (2 kusy: šířka 1500, výška 2350)+stropní Al kolejnice (bílá)+jezdci</v>
      </c>
      <c r="D129" s="21" t="n">
        <v>2</v>
      </c>
      <c r="E129" s="24" t="n">
        <f aca="false">VLOOKUP(soupis!B129,prvky!$A$5:$C$48,3,0)</f>
        <v>0</v>
      </c>
      <c r="F129" s="25" t="n">
        <f aca="false">E129*D129</f>
        <v>0</v>
      </c>
      <c r="G129" s="25" t="n">
        <f aca="false">F129*(1+H129/100)</f>
        <v>0</v>
      </c>
      <c r="H129" s="21" t="n">
        <v>21</v>
      </c>
    </row>
    <row r="130" customFormat="false" ht="25" hidden="false" customHeight="false" outlineLevel="0" collapsed="false">
      <c r="A130" s="21" t="s">
        <v>161</v>
      </c>
      <c r="B130" s="22" t="s">
        <v>56</v>
      </c>
      <c r="C130" s="23" t="str">
        <f aca="false">VLOOKUP(soupis!B130,prvky!$A$5:$B$48,2,0)</f>
        <v>trezor, 320x250x250, s elektronickým zámkem na PIN kód, 3-8 číselný kód, z ocelového plechu, černá barva, vč. 2 klíčů, napájení 4x AA 1,5V</v>
      </c>
      <c r="D130" s="21" t="n">
        <v>1</v>
      </c>
      <c r="E130" s="24" t="n">
        <f aca="false">VLOOKUP(soupis!B130,prvky!$A$5:$C$48,3,0)</f>
        <v>0</v>
      </c>
      <c r="F130" s="25" t="n">
        <f aca="false">E130*D130</f>
        <v>0</v>
      </c>
      <c r="G130" s="25" t="n">
        <f aca="false">F130*(1+H130/100)</f>
        <v>0</v>
      </c>
      <c r="H130" s="21" t="n">
        <v>21</v>
      </c>
    </row>
    <row r="131" s="15" customFormat="true" ht="20" hidden="false" customHeight="false" outlineLevel="0" collapsed="false">
      <c r="A131" s="16" t="s">
        <v>3</v>
      </c>
      <c r="B131" s="17" t="s">
        <v>11</v>
      </c>
      <c r="C131" s="18" t="s">
        <v>162</v>
      </c>
      <c r="D131" s="16" t="s">
        <v>6</v>
      </c>
      <c r="E131" s="19" t="s">
        <v>13</v>
      </c>
      <c r="F131" s="17" t="s">
        <v>14</v>
      </c>
      <c r="G131" s="17" t="s">
        <v>15</v>
      </c>
      <c r="H131" s="17" t="s">
        <v>16</v>
      </c>
    </row>
    <row r="132" customFormat="false" ht="37.5" hidden="false" customHeight="false" outlineLevel="0" collapsed="false">
      <c r="A132" s="21" t="s">
        <v>163</v>
      </c>
      <c r="B132" s="22" t="s">
        <v>164</v>
      </c>
      <c r="C132" s="23" t="str">
        <f aca="false">VLOOKUP(soupis!B132,prvky!$A$5:$B$48,2,0)</f>
        <v>šatní skříně s odkládací stěnou, 3150x2000x620, konstrukce lamino tl.18 a 36, 2x posuvá dvířka s tlumením, 2x šatní tyč (výškově přestavitelná), zrcadlo, 10x šatní háček, ocelový sedák, 2x trubková police, výšková rektifikace</v>
      </c>
      <c r="D132" s="21" t="n">
        <v>1</v>
      </c>
      <c r="E132" s="24" t="n">
        <f aca="false">VLOOKUP(soupis!B132,prvky!$A$5:$C$48,3,0)</f>
        <v>0</v>
      </c>
      <c r="F132" s="25" t="n">
        <f aca="false">E132*D132</f>
        <v>0</v>
      </c>
      <c r="G132" s="25" t="n">
        <f aca="false">F132*(1+H132/100)</f>
        <v>0</v>
      </c>
      <c r="H132" s="21" t="n">
        <v>21</v>
      </c>
    </row>
    <row r="133" customFormat="false" ht="25" hidden="false" customHeight="false" outlineLevel="0" collapsed="false">
      <c r="A133" s="21" t="s">
        <v>165</v>
      </c>
      <c r="B133" s="22" t="s">
        <v>20</v>
      </c>
      <c r="C133" s="23" t="str">
        <f aca="false">VLOOKUP(soupis!B133,prvky!$A$5:$B$48,2,0)</f>
        <v>kufrbox, 800x650x550, konstrukce lamino tl.18 a 36, horní plocha a odkládací police kovová, výšková rektifikace</v>
      </c>
      <c r="D133" s="21" t="n">
        <v>1</v>
      </c>
      <c r="E133" s="24" t="n">
        <f aca="false">VLOOKUP(soupis!B133,prvky!$A$5:$C$48,3,0)</f>
        <v>0</v>
      </c>
      <c r="F133" s="25" t="n">
        <f aca="false">E133*D133</f>
        <v>0</v>
      </c>
      <c r="G133" s="25" t="n">
        <f aca="false">F133*(1+H133/100)</f>
        <v>0</v>
      </c>
      <c r="H133" s="21" t="n">
        <v>21</v>
      </c>
    </row>
    <row r="134" customFormat="false" ht="25" hidden="false" customHeight="false" outlineLevel="0" collapsed="false">
      <c r="A134" s="21" t="s">
        <v>166</v>
      </c>
      <c r="B134" s="22" t="s">
        <v>22</v>
      </c>
      <c r="C134" s="23" t="str">
        <f aca="false">VLOOKUP(soupis!B134,prvky!$A$5:$B$48,2,0)</f>
        <v>psací stůl se skříňkou pro chladničku, 1400x750x600, konstrukce lamino t.18 a 36, kovová úchytka, výšková rektifikace, odvětrání</v>
      </c>
      <c r="D134" s="21" t="n">
        <v>1</v>
      </c>
      <c r="E134" s="24" t="n">
        <f aca="false">VLOOKUP(soupis!B134,prvky!$A$5:$C$48,3,0)</f>
        <v>0</v>
      </c>
      <c r="F134" s="25" t="n">
        <f aca="false">E134*D134</f>
        <v>0</v>
      </c>
      <c r="G134" s="25" t="n">
        <f aca="false">F134*(1+H134/100)</f>
        <v>0</v>
      </c>
      <c r="H134" s="21" t="n">
        <v>21</v>
      </c>
    </row>
    <row r="135" customFormat="false" ht="25" hidden="false" customHeight="false" outlineLevel="0" collapsed="false">
      <c r="A135" s="21" t="s">
        <v>167</v>
      </c>
      <c r="B135" s="22" t="s">
        <v>168</v>
      </c>
      <c r="C135" s="23" t="str">
        <f aca="false">VLOOKUP(soupis!B135,prvky!$A$5:$B$48,2,0)</f>
        <v>čelo postele, 2000+4500x890x36, konstrukce lamino tl.18 a 36, zavěšeno na skrytých lištách, osazení el.krabic a lampičky</v>
      </c>
      <c r="D135" s="21" t="n">
        <v>1</v>
      </c>
      <c r="E135" s="24" t="n">
        <f aca="false">VLOOKUP(soupis!B135,prvky!$A$5:$C$48,3,0)</f>
        <v>0</v>
      </c>
      <c r="F135" s="25" t="n">
        <f aca="false">E135*D135</f>
        <v>0</v>
      </c>
      <c r="G135" s="25" t="n">
        <f aca="false">F135*(1+H135/100)</f>
        <v>0</v>
      </c>
      <c r="H135" s="21" t="n">
        <v>21</v>
      </c>
    </row>
    <row r="136" customFormat="false" ht="25" hidden="false" customHeight="false" outlineLevel="0" collapsed="false">
      <c r="A136" s="21" t="s">
        <v>169</v>
      </c>
      <c r="B136" s="22" t="s">
        <v>170</v>
      </c>
      <c r="C136" s="23" t="str">
        <f aca="false">VLOOKUP(soupis!B136,prvky!$A$5:$B$48,2,0)</f>
        <v>zástěna, 930x2515x12, probarvená MDF s kruhovými otvory, oboustranně polepená HPL, kotvení pomocí nerezových oblých držáků skel</v>
      </c>
      <c r="D136" s="21" t="n">
        <v>1</v>
      </c>
      <c r="E136" s="24" t="n">
        <f aca="false">VLOOKUP(soupis!B136,prvky!$A$5:$C$48,3,0)</f>
        <v>0</v>
      </c>
      <c r="F136" s="25" t="n">
        <f aca="false">E136*D136</f>
        <v>0</v>
      </c>
      <c r="G136" s="25" t="n">
        <f aca="false">F136*(1+H136/100)</f>
        <v>0</v>
      </c>
      <c r="H136" s="21" t="n">
        <v>21</v>
      </c>
    </row>
    <row r="137" customFormat="false" ht="15.5" hidden="false" customHeight="false" outlineLevel="0" collapsed="false">
      <c r="A137" s="21" t="s">
        <v>171</v>
      </c>
      <c r="B137" s="22" t="s">
        <v>28</v>
      </c>
      <c r="C137" s="23" t="str">
        <f aca="false">VLOOKUP(soupis!B137,prvky!$A$5:$B$48,2,0)</f>
        <v>konferenční stolek, 900x500x400, celokovový</v>
      </c>
      <c r="D137" s="21" t="n">
        <v>1</v>
      </c>
      <c r="E137" s="24" t="n">
        <f aca="false">VLOOKUP(soupis!B137,prvky!$A$5:$C$48,3,0)</f>
        <v>0</v>
      </c>
      <c r="F137" s="25" t="n">
        <f aca="false">E137*D137</f>
        <v>0</v>
      </c>
      <c r="G137" s="25" t="n">
        <f aca="false">F137*(1+H137/100)</f>
        <v>0</v>
      </c>
      <c r="H137" s="21" t="n">
        <v>21</v>
      </c>
    </row>
    <row r="138" customFormat="false" ht="15.5" hidden="false" customHeight="false" outlineLevel="0" collapsed="false">
      <c r="A138" s="21" t="s">
        <v>172</v>
      </c>
      <c r="B138" s="22" t="s">
        <v>30</v>
      </c>
      <c r="C138" s="23" t="str">
        <f aca="false">VLOOKUP(soupis!B138,prvky!$A$5:$B$48,2,0)</f>
        <v>noční stolek, 350x350x200, celokovový, závěsný na postel</v>
      </c>
      <c r="D138" s="21" t="n">
        <v>2</v>
      </c>
      <c r="E138" s="24" t="n">
        <f aca="false">VLOOKUP(soupis!B138,prvky!$A$5:$C$48,3,0)</f>
        <v>0</v>
      </c>
      <c r="F138" s="25" t="n">
        <f aca="false">E138*D138</f>
        <v>0</v>
      </c>
      <c r="G138" s="25" t="n">
        <f aca="false">F138*(1+H138/100)</f>
        <v>0</v>
      </c>
      <c r="H138" s="21" t="n">
        <v>21</v>
      </c>
    </row>
    <row r="139" customFormat="false" ht="37.5" hidden="false" customHeight="false" outlineLevel="0" collapsed="false">
      <c r="A139" s="21" t="s">
        <v>173</v>
      </c>
      <c r="B139" s="22" t="s">
        <v>32</v>
      </c>
      <c r="C139" s="23" t="str">
        <f aca="false">VLOOKUP(soupis!B139,prvky!$A$5:$B$48,2,0)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139" s="21" t="n">
        <v>2</v>
      </c>
      <c r="E139" s="24" t="n">
        <f aca="false">VLOOKUP(soupis!B139,prvky!$A$5:$C$48,3,0)</f>
        <v>0</v>
      </c>
      <c r="F139" s="25" t="n">
        <f aca="false">E139*D139</f>
        <v>0</v>
      </c>
      <c r="G139" s="25" t="n">
        <f aca="false">F139*(1+H139/100)</f>
        <v>0</v>
      </c>
      <c r="H139" s="21" t="n">
        <v>21</v>
      </c>
    </row>
    <row r="140" customFormat="false" ht="15.5" hidden="false" customHeight="false" outlineLevel="0" collapsed="false">
      <c r="A140" s="21" t="s">
        <v>174</v>
      </c>
      <c r="B140" s="22" t="s">
        <v>34</v>
      </c>
      <c r="C140" s="23" t="str">
        <f aca="false">VLOOKUP(soupis!B140,prvky!$A$5:$B$48,2,0)</f>
        <v>matrace taštičková, 900x200x2000, střední tuhost, potah Aloe Vera</v>
      </c>
      <c r="D140" s="21" t="n">
        <v>2</v>
      </c>
      <c r="E140" s="24" t="n">
        <f aca="false">VLOOKUP(soupis!B140,prvky!$A$5:$C$48,3,0)</f>
        <v>0</v>
      </c>
      <c r="F140" s="25" t="n">
        <f aca="false">E140*D140</f>
        <v>0</v>
      </c>
      <c r="G140" s="25" t="n">
        <f aca="false">F140*(1+H140/100)</f>
        <v>0</v>
      </c>
      <c r="H140" s="21" t="n">
        <v>21</v>
      </c>
    </row>
    <row r="141" customFormat="false" ht="25" hidden="false" customHeight="false" outlineLevel="0" collapsed="false">
      <c r="A141" s="21" t="s">
        <v>175</v>
      </c>
      <c r="B141" s="22" t="s">
        <v>176</v>
      </c>
      <c r="C141" s="23" t="str">
        <f aca="false">VLOOKUP(soupis!B141,prvky!$A$5:$B$48,2,0)</f>
        <v>celočalouněná sedací souprava s podučkami, 2320x930x920, sedák 2020x570, výška sedáku 480, šířka područek 150, dřevěné nožičky, potahová látka např. ARTEMIS</v>
      </c>
      <c r="D141" s="21" t="n">
        <v>1</v>
      </c>
      <c r="E141" s="24" t="n">
        <f aca="false">VLOOKUP(soupis!B141,prvky!$A$5:$C$48,3,0)</f>
        <v>0</v>
      </c>
      <c r="F141" s="25" t="n">
        <f aca="false">E141*D141</f>
        <v>0</v>
      </c>
      <c r="G141" s="25" t="n">
        <f aca="false">F141*(1+H141/100)</f>
        <v>0</v>
      </c>
      <c r="H141" s="21" t="n">
        <v>21</v>
      </c>
    </row>
    <row r="142" customFormat="false" ht="25" hidden="false" customHeight="false" outlineLevel="0" collapsed="false">
      <c r="A142" s="21" t="s">
        <v>177</v>
      </c>
      <c r="B142" s="22" t="s">
        <v>38</v>
      </c>
      <c r="C142" s="23" t="str">
        <f aca="false">VLOOKUP(soupis!B142,prvky!$A$5:$B$48,2,0)</f>
        <v>dřevěná buková židle, čalouněný sedák i opěrák, 460x940x480, potahová látka např. ARTEMIS</v>
      </c>
      <c r="D142" s="21" t="n">
        <v>1</v>
      </c>
      <c r="E142" s="24" t="n">
        <f aca="false">VLOOKUP(soupis!B142,prvky!$A$5:$C$48,3,0)</f>
        <v>0</v>
      </c>
      <c r="F142" s="25" t="n">
        <f aca="false">E142*D142</f>
        <v>0</v>
      </c>
      <c r="G142" s="25" t="n">
        <f aca="false">F142*(1+H142/100)</f>
        <v>0</v>
      </c>
      <c r="H142" s="21" t="n">
        <v>21</v>
      </c>
    </row>
    <row r="143" customFormat="false" ht="37.5" hidden="false" customHeight="false" outlineLevel="0" collapsed="false">
      <c r="A143" s="21" t="s">
        <v>178</v>
      </c>
      <c r="B143" s="22" t="s">
        <v>40</v>
      </c>
      <c r="C143" s="23" t="str">
        <f aca="false">VLOOKUP(soupis!B143,prvky!$A$5:$B$48,2,0)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143" s="21" t="n">
        <v>2</v>
      </c>
      <c r="E143" s="24" t="n">
        <f aca="false">VLOOKUP(soupis!B143,prvky!$A$5:$C$48,3,0)</f>
        <v>0</v>
      </c>
      <c r="F143" s="25" t="n">
        <f aca="false">E143*D143</f>
        <v>0</v>
      </c>
      <c r="G143" s="25" t="n">
        <f aca="false">F143*(1+H143/100)</f>
        <v>0</v>
      </c>
      <c r="H143" s="21" t="n">
        <v>21</v>
      </c>
    </row>
    <row r="144" customFormat="false" ht="25" hidden="false" customHeight="false" outlineLevel="0" collapsed="false">
      <c r="A144" s="21" t="s">
        <v>179</v>
      </c>
      <c r="B144" s="22" t="s">
        <v>42</v>
      </c>
      <c r="C144" s="23" t="str">
        <f aca="false">VLOOKUP(soupis!B144,prvky!$A$5:$B$48,2,0)</f>
        <v>stojací lampa s dřevěnou trojnožkou, přírodní dřevo, výška 1453, stínidlo šedé válcové průměr 400/výška 300 ze 100% bavlny, napájecí kabel s nášlapným spínačem</v>
      </c>
      <c r="D144" s="21" t="n">
        <v>1</v>
      </c>
      <c r="E144" s="24" t="n">
        <f aca="false">VLOOKUP(soupis!B144,prvky!$A$5:$C$48,3,0)</f>
        <v>0</v>
      </c>
      <c r="F144" s="25" t="n">
        <f aca="false">E144*D144</f>
        <v>0</v>
      </c>
      <c r="G144" s="25" t="n">
        <f aca="false">F144*(1+H144/100)</f>
        <v>0</v>
      </c>
      <c r="H144" s="21" t="n">
        <v>21</v>
      </c>
    </row>
    <row r="145" customFormat="false" ht="37.5" hidden="false" customHeight="false" outlineLevel="0" collapsed="false">
      <c r="A145" s="21" t="s">
        <v>180</v>
      </c>
      <c r="B145" s="22" t="s">
        <v>44</v>
      </c>
      <c r="C145" s="23" t="str">
        <f aca="false">VLOOKUP(soupis!B145,prvky!$A$5:$B$48,2,0)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145" s="21" t="n">
        <v>4</v>
      </c>
      <c r="E145" s="24" t="n">
        <f aca="false">VLOOKUP(soupis!B145,prvky!$A$5:$C$48,3,0)</f>
        <v>0</v>
      </c>
      <c r="F145" s="25" t="n">
        <f aca="false">E145*D145</f>
        <v>0</v>
      </c>
      <c r="G145" s="25" t="n">
        <f aca="false">F145*(1+H145/100)</f>
        <v>0</v>
      </c>
      <c r="H145" s="21" t="n">
        <v>21</v>
      </c>
    </row>
    <row r="146" customFormat="false" ht="25" hidden="false" customHeight="false" outlineLevel="0" collapsed="false">
      <c r="A146" s="21" t="s">
        <v>181</v>
      </c>
      <c r="B146" s="22" t="s">
        <v>46</v>
      </c>
      <c r="C146" s="23" t="str">
        <f aca="false">VLOOKUP(soupis!B146,prvky!$A$5:$B$48,2,0)</f>
        <v>chladnička s mrazicím boxem, 472x492x450, objem 45 l (mrazící box 4,3 l), energetická třída A++, možnost otáčení dveří</v>
      </c>
      <c r="D146" s="21" t="n">
        <v>1</v>
      </c>
      <c r="E146" s="24" t="n">
        <f aca="false">VLOOKUP(soupis!B146,prvky!$A$5:$C$48,3,0)</f>
        <v>0</v>
      </c>
      <c r="F146" s="25" t="n">
        <f aca="false">E146*D146</f>
        <v>0</v>
      </c>
      <c r="G146" s="25" t="n">
        <f aca="false">F146*(1+H146/100)</f>
        <v>0</v>
      </c>
      <c r="H146" s="21" t="n">
        <v>21</v>
      </c>
    </row>
    <row r="147" customFormat="false" ht="37.5" hidden="false" customHeight="false" outlineLevel="0" collapsed="false">
      <c r="A147" s="21" t="s">
        <v>182</v>
      </c>
      <c r="B147" s="22" t="s">
        <v>48</v>
      </c>
      <c r="C147" s="23" t="str">
        <f aca="false">VLOOKUP(soupis!B147,prvky!$A$5:$B$48,2,0)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147" s="21" t="n">
        <v>1</v>
      </c>
      <c r="E147" s="24" t="n">
        <f aca="false">VLOOKUP(soupis!B147,prvky!$A$5:$C$48,3,0)</f>
        <v>0</v>
      </c>
      <c r="F147" s="25" t="n">
        <f aca="false">E147*D147</f>
        <v>0</v>
      </c>
      <c r="G147" s="25" t="n">
        <f aca="false">F147*(1+H147/100)</f>
        <v>0</v>
      </c>
      <c r="H147" s="21" t="n">
        <v>21</v>
      </c>
    </row>
    <row r="148" customFormat="false" ht="25" hidden="false" customHeight="false" outlineLevel="0" collapsed="false">
      <c r="A148" s="21" t="s">
        <v>183</v>
      </c>
      <c r="B148" s="22" t="s">
        <v>50</v>
      </c>
      <c r="C148" s="23" t="str">
        <f aca="false">VLOOKUP(soupis!B148,prvky!$A$5:$B$48,2,0)</f>
        <v>držák pro TV 40“, kovový černý, nosnost min. 60 kg, sklopný nahoru  min. +10° dolů min. -20°, otočný min. -+ 45°, uchycení VESA</v>
      </c>
      <c r="D148" s="21" t="n">
        <v>1</v>
      </c>
      <c r="E148" s="24" t="n">
        <f aca="false">VLOOKUP(soupis!B148,prvky!$A$5:$C$48,3,0)</f>
        <v>0</v>
      </c>
      <c r="F148" s="25" t="n">
        <f aca="false">E148*D148</f>
        <v>0</v>
      </c>
      <c r="G148" s="25" t="n">
        <f aca="false">F148*(1+H148/100)</f>
        <v>0</v>
      </c>
      <c r="H148" s="21" t="n">
        <v>21</v>
      </c>
    </row>
    <row r="149" customFormat="false" ht="25" hidden="false" customHeight="false" outlineLevel="0" collapsed="false">
      <c r="A149" s="21" t="s">
        <v>184</v>
      </c>
      <c r="B149" s="22" t="s">
        <v>185</v>
      </c>
      <c r="C149" s="23" t="str">
        <f aca="false">VLOOKUP(soupis!B149,prvky!$A$5:$B$48,2,0)</f>
        <v>tapeta vinylová strukturální (jemný písek) omývatelná, 4500x1350, pokrytá laminátem, odolná vlhku, otěru, UV záření, paropropustná</v>
      </c>
      <c r="D149" s="21" t="n">
        <v>1</v>
      </c>
      <c r="E149" s="24" t="n">
        <f aca="false">VLOOKUP(soupis!B149,prvky!$A$5:$C$48,3,0)</f>
        <v>0</v>
      </c>
      <c r="F149" s="25" t="n">
        <f aca="false">E149*D149</f>
        <v>0</v>
      </c>
      <c r="G149" s="25" t="n">
        <f aca="false">F149*(1+H149/100)</f>
        <v>0</v>
      </c>
      <c r="H149" s="21" t="n">
        <v>21</v>
      </c>
    </row>
    <row r="150" customFormat="false" ht="25" hidden="false" customHeight="false" outlineLevel="0" collapsed="false">
      <c r="A150" s="21" t="s">
        <v>186</v>
      </c>
      <c r="B150" s="22" t="s">
        <v>54</v>
      </c>
      <c r="C150" s="23" t="str">
        <f aca="false">VLOOKUP(soupis!B150,prvky!$A$5:$B$48,2,0)</f>
        <v>závěs blackoutový se stužkou, 100% polyester, 100% zatemnění,  (2 kusy: šířka 1500, výška 2350)+stropní Al kolejnice (bílá)+jezdci</v>
      </c>
      <c r="D150" s="21" t="n">
        <v>2</v>
      </c>
      <c r="E150" s="24" t="n">
        <f aca="false">VLOOKUP(soupis!B150,prvky!$A$5:$C$48,3,0)</f>
        <v>0</v>
      </c>
      <c r="F150" s="25" t="n">
        <f aca="false">E150*D150</f>
        <v>0</v>
      </c>
      <c r="G150" s="25" t="n">
        <f aca="false">F150*(1+H150/100)</f>
        <v>0</v>
      </c>
      <c r="H150" s="21" t="n">
        <v>21</v>
      </c>
    </row>
    <row r="151" customFormat="false" ht="25" hidden="false" customHeight="false" outlineLevel="0" collapsed="false">
      <c r="A151" s="21" t="s">
        <v>187</v>
      </c>
      <c r="B151" s="22" t="s">
        <v>56</v>
      </c>
      <c r="C151" s="23" t="str">
        <f aca="false">VLOOKUP(soupis!B151,prvky!$A$5:$B$48,2,0)</f>
        <v>trezor, 320x250x250, s elektronickým zámkem na PIN kód, 3-8 číselný kód, z ocelového plechu, černá barva, vč. 2 klíčů, napájení 4x AA 1,5V</v>
      </c>
      <c r="D151" s="21" t="n">
        <v>1</v>
      </c>
      <c r="E151" s="24" t="n">
        <f aca="false">VLOOKUP(soupis!B151,prvky!$A$5:$C$48,3,0)</f>
        <v>0</v>
      </c>
      <c r="F151" s="25" t="n">
        <f aca="false">E151*D151</f>
        <v>0</v>
      </c>
      <c r="G151" s="25" t="n">
        <f aca="false">F151*(1+H151/100)</f>
        <v>0</v>
      </c>
      <c r="H151" s="21" t="n">
        <v>21</v>
      </c>
    </row>
    <row r="152" s="15" customFormat="true" ht="20" hidden="false" customHeight="false" outlineLevel="0" collapsed="false">
      <c r="A152" s="16" t="s">
        <v>3</v>
      </c>
      <c r="B152" s="17" t="s">
        <v>11</v>
      </c>
      <c r="C152" s="18" t="s">
        <v>188</v>
      </c>
      <c r="D152" s="16" t="s">
        <v>6</v>
      </c>
      <c r="E152" s="19" t="s">
        <v>13</v>
      </c>
      <c r="F152" s="17" t="s">
        <v>14</v>
      </c>
      <c r="G152" s="17" t="s">
        <v>15</v>
      </c>
      <c r="H152" s="17" t="s">
        <v>16</v>
      </c>
    </row>
    <row r="153" customFormat="false" ht="37.5" hidden="false" customHeight="false" outlineLevel="0" collapsed="false">
      <c r="A153" s="21" t="s">
        <v>189</v>
      </c>
      <c r="B153" s="22" t="s">
        <v>190</v>
      </c>
      <c r="C153" s="23" t="str">
        <f aca="false">VLOOKUP(soupis!B153,prvky!$A$5:$B$48,2,0)</f>
        <v>šatní skříň s odkládací stěnou, 1750x2000x620, konstrukce lamino tl.18 a 36, posuvá dvířka s tlumením, šatní tyč, zrcadlo, 3x šatní háček, ocelový sedák, trubková police, výšková rektifikace</v>
      </c>
      <c r="D153" s="21" t="n">
        <v>1</v>
      </c>
      <c r="E153" s="24" t="n">
        <f aca="false">VLOOKUP(soupis!B153,prvky!$A$5:$C$48,3,0)</f>
        <v>0</v>
      </c>
      <c r="F153" s="25" t="n">
        <f aca="false">E153*D153</f>
        <v>0</v>
      </c>
      <c r="G153" s="25" t="n">
        <f aca="false">F153*(1+H153/100)</f>
        <v>0</v>
      </c>
      <c r="H153" s="21" t="n">
        <v>21</v>
      </c>
    </row>
    <row r="154" customFormat="false" ht="25" hidden="false" customHeight="false" outlineLevel="0" collapsed="false">
      <c r="A154" s="21" t="s">
        <v>191</v>
      </c>
      <c r="B154" s="22" t="s">
        <v>20</v>
      </c>
      <c r="C154" s="23" t="str">
        <f aca="false">VLOOKUP(soupis!B154,prvky!$A$5:$B$48,2,0)</f>
        <v>kufrbox, 800x650x550, konstrukce lamino tl.18 a 36, horní plocha a odkládací police kovová, výšková rektifikace</v>
      </c>
      <c r="D154" s="21" t="n">
        <v>1</v>
      </c>
      <c r="E154" s="24" t="n">
        <f aca="false">VLOOKUP(soupis!B154,prvky!$A$5:$C$48,3,0)</f>
        <v>0</v>
      </c>
      <c r="F154" s="25" t="n">
        <f aca="false">E154*D154</f>
        <v>0</v>
      </c>
      <c r="G154" s="25" t="n">
        <f aca="false">F154*(1+H154/100)</f>
        <v>0</v>
      </c>
      <c r="H154" s="21" t="n">
        <v>21</v>
      </c>
    </row>
    <row r="155" customFormat="false" ht="25" hidden="false" customHeight="false" outlineLevel="0" collapsed="false">
      <c r="A155" s="21" t="s">
        <v>192</v>
      </c>
      <c r="B155" s="22" t="s">
        <v>22</v>
      </c>
      <c r="C155" s="23" t="str">
        <f aca="false">VLOOKUP(soupis!B155,prvky!$A$5:$B$48,2,0)</f>
        <v>psací stůl se skříňkou pro chladničku, 1400x750x600, konstrukce lamino t.18 a 36, kovová úchytka, výšková rektifikace, odvětrání</v>
      </c>
      <c r="D155" s="21" t="n">
        <v>1</v>
      </c>
      <c r="E155" s="24" t="n">
        <f aca="false">VLOOKUP(soupis!B155,prvky!$A$5:$C$48,3,0)</f>
        <v>0</v>
      </c>
      <c r="F155" s="25" t="n">
        <f aca="false">E155*D155</f>
        <v>0</v>
      </c>
      <c r="G155" s="25" t="n">
        <f aca="false">F155*(1+H155/100)</f>
        <v>0</v>
      </c>
      <c r="H155" s="21" t="n">
        <v>21</v>
      </c>
    </row>
    <row r="156" customFormat="false" ht="25" hidden="false" customHeight="false" outlineLevel="0" collapsed="false">
      <c r="A156" s="21" t="s">
        <v>193</v>
      </c>
      <c r="B156" s="22" t="s">
        <v>194</v>
      </c>
      <c r="C156" s="23" t="str">
        <f aca="false">VLOOKUP(soupis!B156,prvky!$A$5:$B$48,2,0)</f>
        <v>čelo postele, 2700x890x36, konstrukce lamino tl.18 a 36, zavěšeno na skrytých lištách, osazení el.krabic a lampičky</v>
      </c>
      <c r="D156" s="21" t="n">
        <v>1</v>
      </c>
      <c r="E156" s="24" t="n">
        <f aca="false">VLOOKUP(soupis!B156,prvky!$A$5:$C$48,3,0)</f>
        <v>0</v>
      </c>
      <c r="F156" s="25" t="n">
        <f aca="false">E156*D156</f>
        <v>0</v>
      </c>
      <c r="G156" s="25" t="n">
        <f aca="false">F156*(1+H156/100)</f>
        <v>0</v>
      </c>
      <c r="H156" s="21" t="n">
        <v>21</v>
      </c>
    </row>
    <row r="157" customFormat="false" ht="15.5" hidden="false" customHeight="false" outlineLevel="0" collapsed="false">
      <c r="A157" s="21" t="s">
        <v>195</v>
      </c>
      <c r="B157" s="22" t="s">
        <v>196</v>
      </c>
      <c r="C157" s="23" t="str">
        <f aca="false">VLOOKUP(soupis!B157,prvky!$A$5:$B$48,2,0)</f>
        <v>konferenční stolek, 500x500x400, celokovový</v>
      </c>
      <c r="D157" s="21" t="n">
        <v>1</v>
      </c>
      <c r="E157" s="24" t="n">
        <f aca="false">VLOOKUP(soupis!B157,prvky!$A$5:$C$48,3,0)</f>
        <v>0</v>
      </c>
      <c r="F157" s="25" t="n">
        <f aca="false">E157*D157</f>
        <v>0</v>
      </c>
      <c r="G157" s="25" t="n">
        <f aca="false">F157*(1+H157/100)</f>
        <v>0</v>
      </c>
      <c r="H157" s="21" t="n">
        <v>21</v>
      </c>
    </row>
    <row r="158" customFormat="false" ht="15.5" hidden="false" customHeight="false" outlineLevel="0" collapsed="false">
      <c r="A158" s="21" t="s">
        <v>197</v>
      </c>
      <c r="B158" s="22" t="s">
        <v>30</v>
      </c>
      <c r="C158" s="23" t="str">
        <f aca="false">VLOOKUP(soupis!B158,prvky!$A$5:$B$48,2,0)</f>
        <v>noční stolek, 350x350x200, celokovový, závěsný na postel</v>
      </c>
      <c r="D158" s="21" t="n">
        <v>1</v>
      </c>
      <c r="E158" s="24" t="n">
        <f aca="false">VLOOKUP(soupis!B158,prvky!$A$5:$C$48,3,0)</f>
        <v>0</v>
      </c>
      <c r="F158" s="25" t="n">
        <f aca="false">E158*D158</f>
        <v>0</v>
      </c>
      <c r="G158" s="25" t="n">
        <f aca="false">F158*(1+H158/100)</f>
        <v>0</v>
      </c>
      <c r="H158" s="21" t="n">
        <v>21</v>
      </c>
    </row>
    <row r="159" customFormat="false" ht="37.5" hidden="false" customHeight="false" outlineLevel="0" collapsed="false">
      <c r="A159" s="21" t="s">
        <v>198</v>
      </c>
      <c r="B159" s="22" t="s">
        <v>32</v>
      </c>
      <c r="C159" s="23" t="str">
        <f aca="false">VLOOKUP(soupis!B159,prvky!$A$5:$B$48,2,0)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159" s="21" t="n">
        <v>1</v>
      </c>
      <c r="E159" s="24" t="n">
        <f aca="false">VLOOKUP(soupis!B159,prvky!$A$5:$C$48,3,0)</f>
        <v>0</v>
      </c>
      <c r="F159" s="25" t="n">
        <f aca="false">E159*D159</f>
        <v>0</v>
      </c>
      <c r="G159" s="25" t="n">
        <f aca="false">F159*(1+H159/100)</f>
        <v>0</v>
      </c>
      <c r="H159" s="21" t="n">
        <v>21</v>
      </c>
    </row>
    <row r="160" customFormat="false" ht="15.5" hidden="false" customHeight="false" outlineLevel="0" collapsed="false">
      <c r="A160" s="21" t="s">
        <v>199</v>
      </c>
      <c r="B160" s="22" t="s">
        <v>34</v>
      </c>
      <c r="C160" s="23" t="str">
        <f aca="false">VLOOKUP(soupis!B160,prvky!$A$5:$B$48,2,0)</f>
        <v>matrace taštičková, 900x200x2000, střední tuhost, potah Aloe Vera</v>
      </c>
      <c r="D160" s="21" t="n">
        <v>1</v>
      </c>
      <c r="E160" s="24" t="n">
        <f aca="false">VLOOKUP(soupis!B160,prvky!$A$5:$C$48,3,0)</f>
        <v>0</v>
      </c>
      <c r="F160" s="25" t="n">
        <f aca="false">E160*D160</f>
        <v>0</v>
      </c>
      <c r="G160" s="25" t="n">
        <f aca="false">F160*(1+H160/100)</f>
        <v>0</v>
      </c>
      <c r="H160" s="21" t="n">
        <v>21</v>
      </c>
    </row>
    <row r="161" customFormat="false" ht="25" hidden="false" customHeight="false" outlineLevel="0" collapsed="false">
      <c r="A161" s="21" t="s">
        <v>200</v>
      </c>
      <c r="B161" s="22" t="s">
        <v>201</v>
      </c>
      <c r="C161" s="23" t="str">
        <f aca="false">VLOOKUP(soupis!B161,prvky!$A$5:$B$48,2,0)</f>
        <v>celočalouněné křeslo s područkami, 850x950x920, sedák 550x550, výška sedáku 500, šířka područek 150, dřevěné nožičky, potahová látka např. ARTEMIS</v>
      </c>
      <c r="D161" s="21" t="n">
        <v>1</v>
      </c>
      <c r="E161" s="24" t="n">
        <f aca="false">VLOOKUP(soupis!B161,prvky!$A$5:$C$48,3,0)</f>
        <v>0</v>
      </c>
      <c r="F161" s="25" t="n">
        <f aca="false">E161*D161</f>
        <v>0</v>
      </c>
      <c r="G161" s="25" t="n">
        <f aca="false">F161*(1+H161/100)</f>
        <v>0</v>
      </c>
      <c r="H161" s="21" t="n">
        <v>21</v>
      </c>
    </row>
    <row r="162" customFormat="false" ht="25" hidden="false" customHeight="false" outlineLevel="0" collapsed="false">
      <c r="A162" s="21" t="s">
        <v>202</v>
      </c>
      <c r="B162" s="22" t="s">
        <v>38</v>
      </c>
      <c r="C162" s="23" t="str">
        <f aca="false">VLOOKUP(soupis!B162,prvky!$A$5:$B$48,2,0)</f>
        <v>dřevěná buková židle, čalouněný sedák i opěrák, 460x940x480, potahová látka např. ARTEMIS</v>
      </c>
      <c r="D162" s="21" t="n">
        <v>1</v>
      </c>
      <c r="E162" s="24" t="n">
        <f aca="false">VLOOKUP(soupis!B162,prvky!$A$5:$C$48,3,0)</f>
        <v>0</v>
      </c>
      <c r="F162" s="25" t="n">
        <f aca="false">E162*D162</f>
        <v>0</v>
      </c>
      <c r="G162" s="25" t="n">
        <f aca="false">F162*(1+H162/100)</f>
        <v>0</v>
      </c>
      <c r="H162" s="21" t="n">
        <v>21</v>
      </c>
    </row>
    <row r="163" customFormat="false" ht="37.5" hidden="false" customHeight="false" outlineLevel="0" collapsed="false">
      <c r="A163" s="21" t="s">
        <v>203</v>
      </c>
      <c r="B163" s="22" t="s">
        <v>40</v>
      </c>
      <c r="C163" s="23" t="str">
        <f aca="false">VLOOKUP(soupis!B163,prvky!$A$5:$B$48,2,0)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163" s="21" t="n">
        <v>1</v>
      </c>
      <c r="E163" s="24" t="n">
        <f aca="false">VLOOKUP(soupis!B163,prvky!$A$5:$C$48,3,0)</f>
        <v>0</v>
      </c>
      <c r="F163" s="25" t="n">
        <f aca="false">E163*D163</f>
        <v>0</v>
      </c>
      <c r="G163" s="25" t="n">
        <f aca="false">F163*(1+H163/100)</f>
        <v>0</v>
      </c>
      <c r="H163" s="21" t="n">
        <v>21</v>
      </c>
    </row>
    <row r="164" customFormat="false" ht="25" hidden="false" customHeight="false" outlineLevel="0" collapsed="false">
      <c r="A164" s="21" t="s">
        <v>204</v>
      </c>
      <c r="B164" s="22" t="s">
        <v>42</v>
      </c>
      <c r="C164" s="23" t="str">
        <f aca="false">VLOOKUP(soupis!B164,prvky!$A$5:$B$48,2,0)</f>
        <v>stojací lampa s dřevěnou trojnožkou, přírodní dřevo, výška 1453, stínidlo šedé válcové průměr 400/výška 300 ze 100% bavlny, napájecí kabel s nášlapným spínačem</v>
      </c>
      <c r="D164" s="21" t="n">
        <v>1</v>
      </c>
      <c r="E164" s="24" t="n">
        <f aca="false">VLOOKUP(soupis!B164,prvky!$A$5:$C$48,3,0)</f>
        <v>0</v>
      </c>
      <c r="F164" s="25" t="n">
        <f aca="false">E164*D164</f>
        <v>0</v>
      </c>
      <c r="G164" s="25" t="n">
        <f aca="false">F164*(1+H164/100)</f>
        <v>0</v>
      </c>
      <c r="H164" s="21" t="n">
        <v>21</v>
      </c>
    </row>
    <row r="165" customFormat="false" ht="37.5" hidden="false" customHeight="false" outlineLevel="0" collapsed="false">
      <c r="A165" s="21" t="s">
        <v>205</v>
      </c>
      <c r="B165" s="22" t="s">
        <v>44</v>
      </c>
      <c r="C165" s="23" t="str">
        <f aca="false">VLOOKUP(soupis!B165,prvky!$A$5:$B$48,2,0)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165" s="21" t="n">
        <v>3</v>
      </c>
      <c r="E165" s="24" t="n">
        <f aca="false">VLOOKUP(soupis!B165,prvky!$A$5:$C$48,3,0)</f>
        <v>0</v>
      </c>
      <c r="F165" s="25" t="n">
        <f aca="false">E165*D165</f>
        <v>0</v>
      </c>
      <c r="G165" s="25" t="n">
        <f aca="false">F165*(1+H165/100)</f>
        <v>0</v>
      </c>
      <c r="H165" s="21" t="n">
        <v>21</v>
      </c>
    </row>
    <row r="166" customFormat="false" ht="25" hidden="false" customHeight="false" outlineLevel="0" collapsed="false">
      <c r="A166" s="21" t="s">
        <v>206</v>
      </c>
      <c r="B166" s="22" t="s">
        <v>46</v>
      </c>
      <c r="C166" s="23" t="str">
        <f aca="false">VLOOKUP(soupis!B166,prvky!$A$5:$B$48,2,0)</f>
        <v>chladnička s mrazicím boxem, 472x492x450, objem 45 l (mrazící box 4,3 l), energetická třída A++, možnost otáčení dveří</v>
      </c>
      <c r="D166" s="21" t="n">
        <v>1</v>
      </c>
      <c r="E166" s="24" t="n">
        <f aca="false">VLOOKUP(soupis!B166,prvky!$A$5:$C$48,3,0)</f>
        <v>0</v>
      </c>
      <c r="F166" s="25" t="n">
        <f aca="false">E166*D166</f>
        <v>0</v>
      </c>
      <c r="G166" s="25" t="n">
        <f aca="false">F166*(1+H166/100)</f>
        <v>0</v>
      </c>
      <c r="H166" s="21" t="n">
        <v>21</v>
      </c>
    </row>
    <row r="167" customFormat="false" ht="37.5" hidden="false" customHeight="false" outlineLevel="0" collapsed="false">
      <c r="A167" s="21" t="s">
        <v>207</v>
      </c>
      <c r="B167" s="22" t="s">
        <v>48</v>
      </c>
      <c r="C167" s="23" t="str">
        <f aca="false">VLOOKUP(soupis!B167,prvky!$A$5:$B$48,2,0)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167" s="21" t="n">
        <v>1</v>
      </c>
      <c r="E167" s="24" t="n">
        <f aca="false">VLOOKUP(soupis!B167,prvky!$A$5:$C$48,3,0)</f>
        <v>0</v>
      </c>
      <c r="F167" s="25" t="n">
        <f aca="false">E167*D167</f>
        <v>0</v>
      </c>
      <c r="G167" s="25" t="n">
        <f aca="false">F167*(1+H167/100)</f>
        <v>0</v>
      </c>
      <c r="H167" s="21" t="n">
        <v>21</v>
      </c>
    </row>
    <row r="168" customFormat="false" ht="25" hidden="false" customHeight="false" outlineLevel="0" collapsed="false">
      <c r="A168" s="21" t="s">
        <v>208</v>
      </c>
      <c r="B168" s="22" t="s">
        <v>50</v>
      </c>
      <c r="C168" s="23" t="str">
        <f aca="false">VLOOKUP(soupis!B168,prvky!$A$5:$B$48,2,0)</f>
        <v>držák pro TV 40“, kovový černý, nosnost min. 60 kg, sklopný nahoru  min. +10° dolů min. -20°, otočný min. -+ 45°, uchycení VESA</v>
      </c>
      <c r="D168" s="21" t="n">
        <v>1</v>
      </c>
      <c r="E168" s="24" t="n">
        <f aca="false">VLOOKUP(soupis!B168,prvky!$A$5:$C$48,3,0)</f>
        <v>0</v>
      </c>
      <c r="F168" s="25" t="n">
        <f aca="false">E168*D168</f>
        <v>0</v>
      </c>
      <c r="G168" s="25" t="n">
        <f aca="false">F168*(1+H168/100)</f>
        <v>0</v>
      </c>
      <c r="H168" s="21" t="n">
        <v>21</v>
      </c>
    </row>
    <row r="169" customFormat="false" ht="25" hidden="false" customHeight="false" outlineLevel="0" collapsed="false">
      <c r="A169" s="21" t="s">
        <v>209</v>
      </c>
      <c r="B169" s="22" t="s">
        <v>210</v>
      </c>
      <c r="C169" s="23" t="str">
        <f aca="false">VLOOKUP(soupis!B169,prvky!$A$5:$B$48,2,0)</f>
        <v>tapeta vinylová strukturální (jemný písek) omývatelná, 2000x500, pokrytá laminátem, odolná vlhku, otěru, UV záření, paropropustná, zaoblené rohy</v>
      </c>
      <c r="D169" s="21" t="n">
        <v>1</v>
      </c>
      <c r="E169" s="24" t="n">
        <f aca="false">VLOOKUP(soupis!B169,prvky!$A$5:$C$48,3,0)</f>
        <v>0</v>
      </c>
      <c r="F169" s="25" t="n">
        <f aca="false">E169*D169</f>
        <v>0</v>
      </c>
      <c r="G169" s="25" t="n">
        <f aca="false">F169*(1+H169/100)</f>
        <v>0</v>
      </c>
      <c r="H169" s="21" t="n">
        <v>21</v>
      </c>
    </row>
    <row r="170" customFormat="false" ht="25" hidden="false" customHeight="false" outlineLevel="0" collapsed="false">
      <c r="A170" s="21" t="s">
        <v>211</v>
      </c>
      <c r="B170" s="22" t="s">
        <v>54</v>
      </c>
      <c r="C170" s="23" t="str">
        <f aca="false">VLOOKUP(soupis!B170,prvky!$A$5:$B$48,2,0)</f>
        <v>závěs blackoutový se stužkou, 100% polyester, 100% zatemnění,  (2 kusy: šířka 1500, výška 2350)+stropní Al kolejnice (bílá)+jezdci</v>
      </c>
      <c r="D170" s="21" t="n">
        <v>1</v>
      </c>
      <c r="E170" s="24" t="n">
        <f aca="false">VLOOKUP(soupis!B170,prvky!$A$5:$C$48,3,0)</f>
        <v>0</v>
      </c>
      <c r="F170" s="25" t="n">
        <f aca="false">E170*D170</f>
        <v>0</v>
      </c>
      <c r="G170" s="25" t="n">
        <f aca="false">F170*(1+H170/100)</f>
        <v>0</v>
      </c>
      <c r="H170" s="21" t="n">
        <v>21</v>
      </c>
    </row>
    <row r="171" customFormat="false" ht="25" hidden="false" customHeight="false" outlineLevel="0" collapsed="false">
      <c r="A171" s="21" t="s">
        <v>212</v>
      </c>
      <c r="B171" s="22" t="s">
        <v>56</v>
      </c>
      <c r="C171" s="23" t="str">
        <f aca="false">VLOOKUP(soupis!B171,prvky!$A$5:$B$48,2,0)</f>
        <v>trezor, 320x250x250, s elektronickým zámkem na PIN kód, 3-8 číselný kód, z ocelového plechu, černá barva, vč. 2 klíčů, napájení 4x AA 1,5V</v>
      </c>
      <c r="D171" s="21" t="n">
        <v>1</v>
      </c>
      <c r="E171" s="24" t="n">
        <f aca="false">VLOOKUP(soupis!B171,prvky!$A$5:$C$48,3,0)</f>
        <v>0</v>
      </c>
      <c r="F171" s="25" t="n">
        <f aca="false">E171*D171</f>
        <v>0</v>
      </c>
      <c r="G171" s="25" t="n">
        <f aca="false">F171*(1+H171/100)</f>
        <v>0</v>
      </c>
      <c r="H171" s="21" t="n">
        <v>21</v>
      </c>
    </row>
    <row r="172" s="15" customFormat="true" ht="20" hidden="false" customHeight="false" outlineLevel="0" collapsed="false">
      <c r="A172" s="16" t="s">
        <v>3</v>
      </c>
      <c r="B172" s="17" t="s">
        <v>11</v>
      </c>
      <c r="C172" s="18" t="s">
        <v>213</v>
      </c>
      <c r="D172" s="16" t="s">
        <v>6</v>
      </c>
      <c r="E172" s="19" t="s">
        <v>13</v>
      </c>
      <c r="F172" s="17" t="s">
        <v>14</v>
      </c>
      <c r="G172" s="17" t="s">
        <v>15</v>
      </c>
      <c r="H172" s="17" t="s">
        <v>16</v>
      </c>
    </row>
    <row r="173" customFormat="false" ht="37.5" hidden="false" customHeight="false" outlineLevel="0" collapsed="false">
      <c r="A173" s="21" t="s">
        <v>214</v>
      </c>
      <c r="B173" s="22" t="s">
        <v>18</v>
      </c>
      <c r="C173" s="23" t="str">
        <f aca="false">VLOOKUP(soupis!B173,prvky!$A$5:$B$48,2,0)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173" s="21" t="n">
        <v>1</v>
      </c>
      <c r="E173" s="24" t="n">
        <f aca="false">VLOOKUP(soupis!B173,prvky!$A$5:$C$48,3,0)</f>
        <v>0</v>
      </c>
      <c r="F173" s="25" t="n">
        <f aca="false">E173*D173</f>
        <v>0</v>
      </c>
      <c r="G173" s="25" t="n">
        <f aca="false">F173*(1+H173/100)</f>
        <v>0</v>
      </c>
      <c r="H173" s="21" t="n">
        <v>21</v>
      </c>
    </row>
    <row r="174" customFormat="false" ht="25" hidden="false" customHeight="false" outlineLevel="0" collapsed="false">
      <c r="A174" s="21" t="s">
        <v>215</v>
      </c>
      <c r="B174" s="22" t="s">
        <v>20</v>
      </c>
      <c r="C174" s="23" t="str">
        <f aca="false">VLOOKUP(soupis!B174,prvky!$A$5:$B$48,2,0)</f>
        <v>kufrbox, 800x650x550, konstrukce lamino tl.18 a 36, horní plocha a odkládací police kovová, výšková rektifikace</v>
      </c>
      <c r="D174" s="21" t="n">
        <v>2</v>
      </c>
      <c r="E174" s="24" t="n">
        <f aca="false">VLOOKUP(soupis!B174,prvky!$A$5:$C$48,3,0)</f>
        <v>0</v>
      </c>
      <c r="F174" s="25" t="n">
        <f aca="false">E174*D174</f>
        <v>0</v>
      </c>
      <c r="G174" s="25" t="n">
        <f aca="false">F174*(1+H174/100)</f>
        <v>0</v>
      </c>
      <c r="H174" s="21" t="n">
        <v>21</v>
      </c>
    </row>
    <row r="175" customFormat="false" ht="25" hidden="false" customHeight="false" outlineLevel="0" collapsed="false">
      <c r="A175" s="21" t="s">
        <v>216</v>
      </c>
      <c r="B175" s="22" t="s">
        <v>22</v>
      </c>
      <c r="C175" s="23" t="str">
        <f aca="false">VLOOKUP(soupis!B175,prvky!$A$5:$B$48,2,0)</f>
        <v>psací stůl se skříňkou pro chladničku, 1400x750x600, konstrukce lamino t.18 a 36, kovová úchytka, výšková rektifikace, odvětrání</v>
      </c>
      <c r="D175" s="21" t="n">
        <v>1</v>
      </c>
      <c r="E175" s="24" t="n">
        <f aca="false">VLOOKUP(soupis!B175,prvky!$A$5:$C$48,3,0)</f>
        <v>0</v>
      </c>
      <c r="F175" s="25" t="n">
        <f aca="false">E175*D175</f>
        <v>0</v>
      </c>
      <c r="G175" s="25" t="n">
        <f aca="false">F175*(1+H175/100)</f>
        <v>0</v>
      </c>
      <c r="H175" s="21" t="n">
        <v>21</v>
      </c>
    </row>
    <row r="176" customFormat="false" ht="15.5" hidden="false" customHeight="false" outlineLevel="0" collapsed="false">
      <c r="A176" s="21" t="s">
        <v>217</v>
      </c>
      <c r="B176" s="22" t="s">
        <v>218</v>
      </c>
      <c r="C176" s="23" t="str">
        <f aca="false">VLOOKUP(soupis!B176,prvky!$A$5:$B$48,2,0)</f>
        <v>psací stůl, 800x750x600, konstrukce lamino t.18 a 36, výšková rektifikace</v>
      </c>
      <c r="D176" s="21" t="n">
        <v>1</v>
      </c>
      <c r="E176" s="24" t="n">
        <f aca="false">VLOOKUP(soupis!B176,prvky!$A$5:$C$48,3,0)</f>
        <v>0</v>
      </c>
      <c r="F176" s="25" t="n">
        <f aca="false">E176*D176</f>
        <v>0</v>
      </c>
      <c r="G176" s="25" t="n">
        <f aca="false">F176*(1+H176/100)</f>
        <v>0</v>
      </c>
      <c r="H176" s="21" t="n">
        <v>21</v>
      </c>
    </row>
    <row r="177" customFormat="false" ht="25" hidden="false" customHeight="false" outlineLevel="0" collapsed="false">
      <c r="A177" s="21" t="s">
        <v>219</v>
      </c>
      <c r="B177" s="22" t="s">
        <v>220</v>
      </c>
      <c r="C177" s="23" t="str">
        <f aca="false">VLOOKUP(soupis!B177,prvky!$A$5:$B$48,2,0)</f>
        <v>čelo postele, 3200+2000x890x36, konstrukce lamino tl.18 a 36, zavěšeno na skrytých lištách, osazení el.krabic a lampičky</v>
      </c>
      <c r="D177" s="21" t="n">
        <v>1</v>
      </c>
      <c r="E177" s="24" t="n">
        <f aca="false">VLOOKUP(soupis!B177,prvky!$A$5:$C$48,3,0)</f>
        <v>0</v>
      </c>
      <c r="F177" s="25" t="n">
        <f aca="false">E177*D177</f>
        <v>0</v>
      </c>
      <c r="G177" s="25" t="n">
        <f aca="false">F177*(1+H177/100)</f>
        <v>0</v>
      </c>
      <c r="H177" s="21" t="n">
        <v>21</v>
      </c>
    </row>
    <row r="178" customFormat="false" ht="25" hidden="false" customHeight="false" outlineLevel="0" collapsed="false">
      <c r="A178" s="21" t="s">
        <v>221</v>
      </c>
      <c r="B178" s="22" t="s">
        <v>222</v>
      </c>
      <c r="C178" s="23" t="str">
        <f aca="false">VLOOKUP(soupis!B178,prvky!$A$5:$B$48,2,0)</f>
        <v>zástěna, 659+659+659x2515x12, probarvená MDF s kruhovými otvory, oboustranně polepená HPL, kotvení pomocí nerezových oblých držáků skel</v>
      </c>
      <c r="D178" s="21" t="n">
        <v>1</v>
      </c>
      <c r="E178" s="24" t="n">
        <f aca="false">VLOOKUP(soupis!B178,prvky!$A$5:$C$48,3,0)</f>
        <v>0</v>
      </c>
      <c r="F178" s="25" t="n">
        <f aca="false">E178*D178</f>
        <v>0</v>
      </c>
      <c r="G178" s="25" t="n">
        <f aca="false">F178*(1+H178/100)</f>
        <v>0</v>
      </c>
      <c r="H178" s="21" t="n">
        <v>21</v>
      </c>
    </row>
    <row r="179" customFormat="false" ht="15.5" hidden="false" customHeight="false" outlineLevel="0" collapsed="false">
      <c r="A179" s="21" t="s">
        <v>223</v>
      </c>
      <c r="B179" s="22" t="s">
        <v>28</v>
      </c>
      <c r="C179" s="23" t="str">
        <f aca="false">VLOOKUP(soupis!B179,prvky!$A$5:$B$48,2,0)</f>
        <v>konferenční stolek, 900x500x400, celokovový</v>
      </c>
      <c r="D179" s="21" t="n">
        <v>1</v>
      </c>
      <c r="E179" s="24" t="n">
        <f aca="false">VLOOKUP(soupis!B179,prvky!$A$5:$C$48,3,0)</f>
        <v>0</v>
      </c>
      <c r="F179" s="25" t="n">
        <f aca="false">E179*D179</f>
        <v>0</v>
      </c>
      <c r="G179" s="25" t="n">
        <f aca="false">F179*(1+H179/100)</f>
        <v>0</v>
      </c>
      <c r="H179" s="21" t="n">
        <v>21</v>
      </c>
    </row>
    <row r="180" customFormat="false" ht="15.5" hidden="false" customHeight="false" outlineLevel="0" collapsed="false">
      <c r="A180" s="21" t="s">
        <v>224</v>
      </c>
      <c r="B180" s="22" t="s">
        <v>196</v>
      </c>
      <c r="C180" s="23" t="str">
        <f aca="false">VLOOKUP(soupis!B180,prvky!$A$5:$B$48,2,0)</f>
        <v>konferenční stolek, 500x500x400, celokovový</v>
      </c>
      <c r="D180" s="21" t="n">
        <v>1</v>
      </c>
      <c r="E180" s="24" t="n">
        <f aca="false">VLOOKUP(soupis!B180,prvky!$A$5:$C$48,3,0)</f>
        <v>0</v>
      </c>
      <c r="F180" s="25" t="n">
        <f aca="false">E180*D180</f>
        <v>0</v>
      </c>
      <c r="G180" s="25" t="n">
        <f aca="false">F180*(1+H180/100)</f>
        <v>0</v>
      </c>
      <c r="H180" s="21" t="n">
        <v>21</v>
      </c>
    </row>
    <row r="181" customFormat="false" ht="15.5" hidden="false" customHeight="false" outlineLevel="0" collapsed="false">
      <c r="A181" s="21" t="s">
        <v>225</v>
      </c>
      <c r="B181" s="22" t="s">
        <v>30</v>
      </c>
      <c r="C181" s="23" t="str">
        <f aca="false">VLOOKUP(soupis!B181,prvky!$A$5:$B$48,2,0)</f>
        <v>noční stolek, 350x350x200, celokovový, závěsný na postel</v>
      </c>
      <c r="D181" s="21" t="n">
        <v>2</v>
      </c>
      <c r="E181" s="24" t="n">
        <f aca="false">VLOOKUP(soupis!B181,prvky!$A$5:$C$48,3,0)</f>
        <v>0</v>
      </c>
      <c r="F181" s="25" t="n">
        <f aca="false">E181*D181</f>
        <v>0</v>
      </c>
      <c r="G181" s="25" t="n">
        <f aca="false">F181*(1+H181/100)</f>
        <v>0</v>
      </c>
      <c r="H181" s="21" t="n">
        <v>21</v>
      </c>
    </row>
    <row r="182" customFormat="false" ht="37.5" hidden="false" customHeight="false" outlineLevel="0" collapsed="false">
      <c r="A182" s="21" t="s">
        <v>226</v>
      </c>
      <c r="B182" s="22" t="s">
        <v>32</v>
      </c>
      <c r="C182" s="23" t="str">
        <f aca="false">VLOOKUP(soupis!B182,prvky!$A$5:$B$48,2,0)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182" s="21" t="n">
        <v>2</v>
      </c>
      <c r="E182" s="24" t="n">
        <f aca="false">VLOOKUP(soupis!B182,prvky!$A$5:$C$48,3,0)</f>
        <v>0</v>
      </c>
      <c r="F182" s="25" t="n">
        <f aca="false">E182*D182</f>
        <v>0</v>
      </c>
      <c r="G182" s="25" t="n">
        <f aca="false">F182*(1+H182/100)</f>
        <v>0</v>
      </c>
      <c r="H182" s="21" t="n">
        <v>21</v>
      </c>
    </row>
    <row r="183" customFormat="false" ht="15.5" hidden="false" customHeight="false" outlineLevel="0" collapsed="false">
      <c r="A183" s="21" t="s">
        <v>227</v>
      </c>
      <c r="B183" s="22" t="s">
        <v>34</v>
      </c>
      <c r="C183" s="23" t="str">
        <f aca="false">VLOOKUP(soupis!B183,prvky!$A$5:$B$48,2,0)</f>
        <v>matrace taštičková, 900x200x2000, střední tuhost, potah Aloe Vera</v>
      </c>
      <c r="D183" s="21" t="n">
        <v>2</v>
      </c>
      <c r="E183" s="24" t="n">
        <f aca="false">VLOOKUP(soupis!B183,prvky!$A$5:$C$48,3,0)</f>
        <v>0</v>
      </c>
      <c r="F183" s="25" t="n">
        <f aca="false">E183*D183</f>
        <v>0</v>
      </c>
      <c r="G183" s="25" t="n">
        <f aca="false">F183*(1+H183/100)</f>
        <v>0</v>
      </c>
      <c r="H183" s="21" t="n">
        <v>21</v>
      </c>
    </row>
    <row r="184" customFormat="false" ht="50" hidden="false" customHeight="false" outlineLevel="0" collapsed="false">
      <c r="A184" s="21" t="s">
        <v>228</v>
      </c>
      <c r="B184" s="22" t="s">
        <v>36</v>
      </c>
      <c r="C184" s="23" t="str">
        <f aca="false">VLOOKUP(soupis!B184,prvky!$A$5:$B$48,2,0)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184" s="21" t="n">
        <v>1</v>
      </c>
      <c r="E184" s="24" t="n">
        <f aca="false">VLOOKUP(soupis!B184,prvky!$A$5:$C$48,3,0)</f>
        <v>0</v>
      </c>
      <c r="F184" s="25" t="n">
        <f aca="false">E184*D184</f>
        <v>0</v>
      </c>
      <c r="G184" s="25" t="n">
        <f aca="false">F184*(1+H184/100)</f>
        <v>0</v>
      </c>
      <c r="H184" s="21" t="n">
        <v>21</v>
      </c>
    </row>
    <row r="185" customFormat="false" ht="25" hidden="false" customHeight="false" outlineLevel="0" collapsed="false">
      <c r="A185" s="21" t="s">
        <v>229</v>
      </c>
      <c r="B185" s="22" t="s">
        <v>176</v>
      </c>
      <c r="C185" s="23" t="str">
        <f aca="false">VLOOKUP(soupis!B185,prvky!$A$5:$B$48,2,0)</f>
        <v>celočalouněná sedací souprava s podučkami, 2320x930x920, sedák 2020x570, výška sedáku 480, šířka područek 150, dřevěné nožičky, potahová látka např. ARTEMIS</v>
      </c>
      <c r="D185" s="21" t="n">
        <v>1</v>
      </c>
      <c r="E185" s="24" t="n">
        <f aca="false">VLOOKUP(soupis!B185,prvky!$A$5:$C$48,3,0)</f>
        <v>0</v>
      </c>
      <c r="F185" s="25" t="n">
        <f aca="false">E185*D185</f>
        <v>0</v>
      </c>
      <c r="G185" s="25" t="n">
        <f aca="false">F185*(1+H185/100)</f>
        <v>0</v>
      </c>
      <c r="H185" s="21" t="n">
        <v>21</v>
      </c>
    </row>
    <row r="186" customFormat="false" ht="25" hidden="false" customHeight="false" outlineLevel="0" collapsed="false">
      <c r="A186" s="21" t="s">
        <v>230</v>
      </c>
      <c r="B186" s="22" t="s">
        <v>201</v>
      </c>
      <c r="C186" s="23" t="str">
        <f aca="false">VLOOKUP(soupis!B186,prvky!$A$5:$B$48,2,0)</f>
        <v>celočalouněné křeslo s područkami, 850x950x920, sedák 550x550, výška sedáku 500, šířka područek 150, dřevěné nožičky, potahová látka např. ARTEMIS</v>
      </c>
      <c r="D186" s="21" t="n">
        <v>1</v>
      </c>
      <c r="E186" s="24" t="n">
        <f aca="false">VLOOKUP(soupis!B186,prvky!$A$5:$C$48,3,0)</f>
        <v>0</v>
      </c>
      <c r="F186" s="25" t="n">
        <f aca="false">E186*D186</f>
        <v>0</v>
      </c>
      <c r="G186" s="25" t="n">
        <f aca="false">F186*(1+H186/100)</f>
        <v>0</v>
      </c>
      <c r="H186" s="21" t="n">
        <v>21</v>
      </c>
    </row>
    <row r="187" customFormat="false" ht="25" hidden="false" customHeight="false" outlineLevel="0" collapsed="false">
      <c r="A187" s="21" t="s">
        <v>231</v>
      </c>
      <c r="B187" s="22" t="s">
        <v>38</v>
      </c>
      <c r="C187" s="23" t="str">
        <f aca="false">VLOOKUP(soupis!B187,prvky!$A$5:$B$48,2,0)</f>
        <v>dřevěná buková židle, čalouněný sedák i opěrák, 460x940x480, potahová látka např. ARTEMIS</v>
      </c>
      <c r="D187" s="21" t="n">
        <v>2</v>
      </c>
      <c r="E187" s="24" t="n">
        <f aca="false">VLOOKUP(soupis!B187,prvky!$A$5:$C$48,3,0)</f>
        <v>0</v>
      </c>
      <c r="F187" s="25" t="n">
        <f aca="false">E187*D187</f>
        <v>0</v>
      </c>
      <c r="G187" s="25" t="n">
        <f aca="false">F187*(1+H187/100)</f>
        <v>0</v>
      </c>
      <c r="H187" s="21" t="n">
        <v>21</v>
      </c>
    </row>
    <row r="188" customFormat="false" ht="25" hidden="false" customHeight="false" outlineLevel="0" collapsed="false">
      <c r="A188" s="21" t="s">
        <v>232</v>
      </c>
      <c r="B188" s="22" t="s">
        <v>233</v>
      </c>
      <c r="C188" s="23" t="str">
        <f aca="false">VLOOKUP(soupis!B188,prvky!$A$5:$B$48,2,0)</f>
        <v>němý sluha, 380x1110x395, konstrukce dubové dřevo, podnos a ramínko akátové dřevo, vkládací police s prohlubní MDF</v>
      </c>
      <c r="D188" s="21" t="n">
        <v>1</v>
      </c>
      <c r="E188" s="24" t="n">
        <f aca="false">VLOOKUP(soupis!B188,prvky!$A$5:$C$48,3,0)</f>
        <v>0</v>
      </c>
      <c r="F188" s="25" t="n">
        <f aca="false">E188*D188</f>
        <v>0</v>
      </c>
      <c r="G188" s="25" t="n">
        <f aca="false">F188*(1+H188/100)</f>
        <v>0</v>
      </c>
      <c r="H188" s="21" t="n">
        <v>21</v>
      </c>
    </row>
    <row r="189" customFormat="false" ht="37.5" hidden="false" customHeight="false" outlineLevel="0" collapsed="false">
      <c r="A189" s="21" t="s">
        <v>234</v>
      </c>
      <c r="B189" s="22" t="s">
        <v>40</v>
      </c>
      <c r="C189" s="23" t="str">
        <f aca="false">VLOOKUP(soupis!B189,prvky!$A$5:$B$48,2,0)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189" s="21" t="n">
        <v>2</v>
      </c>
      <c r="E189" s="24" t="n">
        <f aca="false">VLOOKUP(soupis!B189,prvky!$A$5:$C$48,3,0)</f>
        <v>0</v>
      </c>
      <c r="F189" s="25" t="n">
        <f aca="false">E189*D189</f>
        <v>0</v>
      </c>
      <c r="G189" s="25" t="n">
        <f aca="false">F189*(1+H189/100)</f>
        <v>0</v>
      </c>
      <c r="H189" s="21" t="n">
        <v>21</v>
      </c>
    </row>
    <row r="190" customFormat="false" ht="25" hidden="false" customHeight="false" outlineLevel="0" collapsed="false">
      <c r="A190" s="21" t="s">
        <v>235</v>
      </c>
      <c r="B190" s="22" t="s">
        <v>42</v>
      </c>
      <c r="C190" s="23" t="str">
        <f aca="false">VLOOKUP(soupis!B190,prvky!$A$5:$B$48,2,0)</f>
        <v>stojací lampa s dřevěnou trojnožkou, přírodní dřevo, výška 1453, stínidlo šedé válcové průměr 400/výška 300 ze 100% bavlny, napájecí kabel s nášlapným spínačem</v>
      </c>
      <c r="D190" s="21" t="n">
        <v>2</v>
      </c>
      <c r="E190" s="24" t="n">
        <f aca="false">VLOOKUP(soupis!B190,prvky!$A$5:$C$48,3,0)</f>
        <v>0</v>
      </c>
      <c r="F190" s="25" t="n">
        <f aca="false">E190*D190</f>
        <v>0</v>
      </c>
      <c r="G190" s="25" t="n">
        <f aca="false">F190*(1+H190/100)</f>
        <v>0</v>
      </c>
      <c r="H190" s="21" t="n">
        <v>21</v>
      </c>
    </row>
    <row r="191" customFormat="false" ht="37.5" hidden="false" customHeight="false" outlineLevel="0" collapsed="false">
      <c r="A191" s="21" t="s">
        <v>236</v>
      </c>
      <c r="B191" s="22" t="s">
        <v>44</v>
      </c>
      <c r="C191" s="23" t="str">
        <f aca="false">VLOOKUP(soupis!B191,prvky!$A$5:$B$48,2,0)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191" s="21" t="n">
        <v>6</v>
      </c>
      <c r="E191" s="24" t="n">
        <f aca="false">VLOOKUP(soupis!B191,prvky!$A$5:$C$48,3,0)</f>
        <v>0</v>
      </c>
      <c r="F191" s="25" t="n">
        <f aca="false">E191*D191</f>
        <v>0</v>
      </c>
      <c r="G191" s="25" t="n">
        <f aca="false">F191*(1+H191/100)</f>
        <v>0</v>
      </c>
      <c r="H191" s="21" t="n">
        <v>21</v>
      </c>
    </row>
    <row r="192" customFormat="false" ht="25" hidden="false" customHeight="false" outlineLevel="0" collapsed="false">
      <c r="A192" s="21" t="s">
        <v>237</v>
      </c>
      <c r="B192" s="22" t="s">
        <v>46</v>
      </c>
      <c r="C192" s="23" t="str">
        <f aca="false">VLOOKUP(soupis!B192,prvky!$A$5:$B$48,2,0)</f>
        <v>chladnička s mrazicím boxem, 472x492x450, objem 45 l (mrazící box 4,3 l), energetická třída A++, možnost otáčení dveří</v>
      </c>
      <c r="D192" s="21" t="n">
        <v>1</v>
      </c>
      <c r="E192" s="24" t="n">
        <f aca="false">VLOOKUP(soupis!B192,prvky!$A$5:$C$48,3,0)</f>
        <v>0</v>
      </c>
      <c r="F192" s="25" t="n">
        <f aca="false">E192*D192</f>
        <v>0</v>
      </c>
      <c r="G192" s="25" t="n">
        <f aca="false">F192*(1+H192/100)</f>
        <v>0</v>
      </c>
      <c r="H192" s="21" t="n">
        <v>21</v>
      </c>
    </row>
    <row r="193" customFormat="false" ht="37.5" hidden="false" customHeight="false" outlineLevel="0" collapsed="false">
      <c r="A193" s="21" t="s">
        <v>238</v>
      </c>
      <c r="B193" s="22" t="s">
        <v>48</v>
      </c>
      <c r="C193" s="23" t="str">
        <f aca="false">VLOOKUP(soupis!B193,prvky!$A$5:$B$48,2,0)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193" s="21" t="n">
        <v>2</v>
      </c>
      <c r="E193" s="24" t="n">
        <f aca="false">VLOOKUP(soupis!B193,prvky!$A$5:$C$48,3,0)</f>
        <v>0</v>
      </c>
      <c r="F193" s="25" t="n">
        <f aca="false">E193*D193</f>
        <v>0</v>
      </c>
      <c r="G193" s="25" t="n">
        <f aca="false">F193*(1+H193/100)</f>
        <v>0</v>
      </c>
      <c r="H193" s="21" t="n">
        <v>21</v>
      </c>
    </row>
    <row r="194" customFormat="false" ht="25" hidden="false" customHeight="false" outlineLevel="0" collapsed="false">
      <c r="A194" s="21" t="s">
        <v>239</v>
      </c>
      <c r="B194" s="22" t="s">
        <v>50</v>
      </c>
      <c r="C194" s="23" t="str">
        <f aca="false">VLOOKUP(soupis!B194,prvky!$A$5:$B$48,2,0)</f>
        <v>držák pro TV 40“, kovový černý, nosnost min. 60 kg, sklopný nahoru  min. +10° dolů min. -20°, otočný min. -+ 45°, uchycení VESA</v>
      </c>
      <c r="D194" s="21" t="n">
        <v>2</v>
      </c>
      <c r="E194" s="24" t="n">
        <f aca="false">VLOOKUP(soupis!B194,prvky!$A$5:$C$48,3,0)</f>
        <v>0</v>
      </c>
      <c r="F194" s="25" t="n">
        <f aca="false">E194*D194</f>
        <v>0</v>
      </c>
      <c r="G194" s="25" t="n">
        <f aca="false">F194*(1+H194/100)</f>
        <v>0</v>
      </c>
      <c r="H194" s="21" t="n">
        <v>21</v>
      </c>
    </row>
    <row r="195" customFormat="false" ht="25" hidden="false" customHeight="false" outlineLevel="0" collapsed="false">
      <c r="A195" s="21" t="s">
        <v>240</v>
      </c>
      <c r="B195" s="22" t="s">
        <v>241</v>
      </c>
      <c r="C195" s="23" t="str">
        <f aca="false">VLOOKUP(soupis!B195,prvky!$A$5:$B$48,2,0)</f>
        <v>tapeta vinylová strukturální (jemný písek) omývatelná, 2000x500, pokrytá laminátem, odolná vlhku, otěru, UV záření, paropropustná, zaoblené rohy</v>
      </c>
      <c r="D195" s="21" t="n">
        <v>1</v>
      </c>
      <c r="E195" s="24" t="n">
        <f aca="false">VLOOKUP(soupis!B195,prvky!$A$5:$C$48,3,0)</f>
        <v>0</v>
      </c>
      <c r="F195" s="25" t="n">
        <f aca="false">E195*D195</f>
        <v>0</v>
      </c>
      <c r="G195" s="25" t="n">
        <f aca="false">F195*(1+H195/100)</f>
        <v>0</v>
      </c>
      <c r="H195" s="21" t="n">
        <v>21</v>
      </c>
    </row>
    <row r="196" customFormat="false" ht="25" hidden="false" customHeight="false" outlineLevel="0" collapsed="false">
      <c r="A196" s="21" t="s">
        <v>242</v>
      </c>
      <c r="B196" s="22" t="s">
        <v>54</v>
      </c>
      <c r="C196" s="23" t="str">
        <f aca="false">VLOOKUP(soupis!B196,prvky!$A$5:$B$48,2,0)</f>
        <v>závěs blackoutový se stužkou, 100% polyester, 100% zatemnění,  (2 kusy: šířka 1500, výška 2350)+stropní Al kolejnice (bílá)+jezdci</v>
      </c>
      <c r="D196" s="21" t="n">
        <v>3</v>
      </c>
      <c r="E196" s="24" t="n">
        <f aca="false">VLOOKUP(soupis!B196,prvky!$A$5:$C$48,3,0)</f>
        <v>0</v>
      </c>
      <c r="F196" s="25" t="n">
        <f aca="false">E196*D196</f>
        <v>0</v>
      </c>
      <c r="G196" s="25" t="n">
        <f aca="false">F196*(1+H196/100)</f>
        <v>0</v>
      </c>
      <c r="H196" s="21" t="n">
        <v>21</v>
      </c>
    </row>
    <row r="197" customFormat="false" ht="25" hidden="false" customHeight="false" outlineLevel="0" collapsed="false">
      <c r="A197" s="21" t="s">
        <v>243</v>
      </c>
      <c r="B197" s="22" t="s">
        <v>56</v>
      </c>
      <c r="C197" s="23" t="str">
        <f aca="false">VLOOKUP(soupis!B197,prvky!$A$5:$B$48,2,0)</f>
        <v>trezor, 320x250x250, s elektronickým zámkem na PIN kód, 3-8 číselný kód, z ocelového plechu, černá barva, vč. 2 klíčů, napájení 4x AA 1,5V</v>
      </c>
      <c r="D197" s="21" t="n">
        <v>1</v>
      </c>
      <c r="E197" s="24" t="n">
        <f aca="false">VLOOKUP(soupis!B197,prvky!$A$5:$C$48,3,0)</f>
        <v>0</v>
      </c>
      <c r="F197" s="25" t="n">
        <f aca="false">E197*D197</f>
        <v>0</v>
      </c>
      <c r="G197" s="25" t="n">
        <f aca="false">F197*(1+H197/100)</f>
        <v>0</v>
      </c>
      <c r="H197" s="21" t="n">
        <v>21</v>
      </c>
    </row>
    <row r="198" s="15" customFormat="true" ht="20" hidden="false" customHeight="false" outlineLevel="0" collapsed="false">
      <c r="A198" s="16" t="s">
        <v>3</v>
      </c>
      <c r="B198" s="17" t="s">
        <v>11</v>
      </c>
      <c r="C198" s="18" t="s">
        <v>244</v>
      </c>
      <c r="D198" s="16" t="s">
        <v>6</v>
      </c>
      <c r="E198" s="19" t="s">
        <v>13</v>
      </c>
      <c r="F198" s="17" t="s">
        <v>14</v>
      </c>
      <c r="G198" s="17" t="s">
        <v>15</v>
      </c>
      <c r="H198" s="17" t="s">
        <v>16</v>
      </c>
    </row>
    <row r="199" customFormat="false" ht="37.5" hidden="false" customHeight="false" outlineLevel="0" collapsed="false">
      <c r="A199" s="21" t="s">
        <v>245</v>
      </c>
      <c r="B199" s="22" t="s">
        <v>190</v>
      </c>
      <c r="C199" s="23" t="str">
        <f aca="false">VLOOKUP(soupis!B199,prvky!$A$5:$B$48,2,0)</f>
        <v>šatní skříň s odkládací stěnou, 1750x2000x620, konstrukce lamino tl.18 a 36, posuvá dvířka s tlumením, šatní tyč, zrcadlo, 3x šatní háček, ocelový sedák, trubková police, výšková rektifikace</v>
      </c>
      <c r="D199" s="21" t="n">
        <v>1</v>
      </c>
      <c r="E199" s="24" t="n">
        <f aca="false">VLOOKUP(soupis!B199,prvky!$A$5:$C$48,3,0)</f>
        <v>0</v>
      </c>
      <c r="F199" s="25" t="n">
        <f aca="false">E199*D199</f>
        <v>0</v>
      </c>
      <c r="G199" s="25" t="n">
        <f aca="false">F199*(1+H199/100)</f>
        <v>0</v>
      </c>
      <c r="H199" s="21" t="n">
        <v>21</v>
      </c>
    </row>
    <row r="200" customFormat="false" ht="25" hidden="false" customHeight="false" outlineLevel="0" collapsed="false">
      <c r="A200" s="21" t="s">
        <v>246</v>
      </c>
      <c r="B200" s="22" t="s">
        <v>20</v>
      </c>
      <c r="C200" s="23" t="str">
        <f aca="false">VLOOKUP(soupis!B200,prvky!$A$5:$B$48,2,0)</f>
        <v>kufrbox, 800x650x550, konstrukce lamino tl.18 a 36, horní plocha a odkládací police kovová, výšková rektifikace</v>
      </c>
      <c r="D200" s="21" t="n">
        <v>1</v>
      </c>
      <c r="E200" s="24" t="n">
        <f aca="false">VLOOKUP(soupis!B200,prvky!$A$5:$C$48,3,0)</f>
        <v>0</v>
      </c>
      <c r="F200" s="25" t="n">
        <f aca="false">E200*D200</f>
        <v>0</v>
      </c>
      <c r="G200" s="25" t="n">
        <f aca="false">F200*(1+H200/100)</f>
        <v>0</v>
      </c>
      <c r="H200" s="21" t="n">
        <v>21</v>
      </c>
    </row>
    <row r="201" customFormat="false" ht="25" hidden="false" customHeight="false" outlineLevel="0" collapsed="false">
      <c r="A201" s="21" t="s">
        <v>247</v>
      </c>
      <c r="B201" s="22" t="s">
        <v>22</v>
      </c>
      <c r="C201" s="23" t="str">
        <f aca="false">VLOOKUP(soupis!B201,prvky!$A$5:$B$48,2,0)</f>
        <v>psací stůl se skříňkou pro chladničku, 1400x750x600, konstrukce lamino t.18 a 36, kovová úchytka, výšková rektifikace, odvětrání</v>
      </c>
      <c r="D201" s="21" t="n">
        <v>1</v>
      </c>
      <c r="E201" s="24" t="n">
        <f aca="false">VLOOKUP(soupis!B201,prvky!$A$5:$C$48,3,0)</f>
        <v>0</v>
      </c>
      <c r="F201" s="25" t="n">
        <f aca="false">E201*D201</f>
        <v>0</v>
      </c>
      <c r="G201" s="25" t="n">
        <f aca="false">F201*(1+H201/100)</f>
        <v>0</v>
      </c>
      <c r="H201" s="21" t="n">
        <v>21</v>
      </c>
    </row>
    <row r="202" customFormat="false" ht="25" hidden="false" customHeight="false" outlineLevel="0" collapsed="false">
      <c r="A202" s="21" t="s">
        <v>248</v>
      </c>
      <c r="B202" s="22" t="s">
        <v>194</v>
      </c>
      <c r="C202" s="23" t="str">
        <f aca="false">VLOOKUP(soupis!B202,prvky!$A$5:$B$48,2,0)</f>
        <v>čelo postele, 2700x890x36, konstrukce lamino tl.18 a 36, zavěšeno na skrytých lištách, osazení el.krabic a lampičky</v>
      </c>
      <c r="D202" s="21" t="n">
        <v>1</v>
      </c>
      <c r="E202" s="24" t="n">
        <f aca="false">VLOOKUP(soupis!B202,prvky!$A$5:$C$48,3,0)</f>
        <v>0</v>
      </c>
      <c r="F202" s="25" t="n">
        <f aca="false">E202*D202</f>
        <v>0</v>
      </c>
      <c r="G202" s="25" t="n">
        <f aca="false">F202*(1+H202/100)</f>
        <v>0</v>
      </c>
      <c r="H202" s="21" t="n">
        <v>21</v>
      </c>
    </row>
    <row r="203" customFormat="false" ht="15.5" hidden="false" customHeight="false" outlineLevel="0" collapsed="false">
      <c r="A203" s="21" t="s">
        <v>249</v>
      </c>
      <c r="B203" s="22" t="s">
        <v>196</v>
      </c>
      <c r="C203" s="23" t="str">
        <f aca="false">VLOOKUP(soupis!B203,prvky!$A$5:$B$48,2,0)</f>
        <v>konferenční stolek, 500x500x400, celokovový</v>
      </c>
      <c r="D203" s="21" t="n">
        <v>1</v>
      </c>
      <c r="E203" s="24" t="n">
        <f aca="false">VLOOKUP(soupis!B203,prvky!$A$5:$C$48,3,0)</f>
        <v>0</v>
      </c>
      <c r="F203" s="25" t="n">
        <f aca="false">E203*D203</f>
        <v>0</v>
      </c>
      <c r="G203" s="25" t="n">
        <f aca="false">F203*(1+H203/100)</f>
        <v>0</v>
      </c>
      <c r="H203" s="21" t="n">
        <v>21</v>
      </c>
    </row>
    <row r="204" customFormat="false" ht="15.5" hidden="false" customHeight="false" outlineLevel="0" collapsed="false">
      <c r="A204" s="21" t="s">
        <v>250</v>
      </c>
      <c r="B204" s="22" t="s">
        <v>30</v>
      </c>
      <c r="C204" s="23" t="str">
        <f aca="false">VLOOKUP(soupis!B204,prvky!$A$5:$B$48,2,0)</f>
        <v>noční stolek, 350x350x200, celokovový, závěsný na postel</v>
      </c>
      <c r="D204" s="21" t="n">
        <v>1</v>
      </c>
      <c r="E204" s="24" t="n">
        <f aca="false">VLOOKUP(soupis!B204,prvky!$A$5:$C$48,3,0)</f>
        <v>0</v>
      </c>
      <c r="F204" s="25" t="n">
        <f aca="false">E204*D204</f>
        <v>0</v>
      </c>
      <c r="G204" s="25" t="n">
        <f aca="false">F204*(1+H204/100)</f>
        <v>0</v>
      </c>
      <c r="H204" s="21" t="n">
        <v>21</v>
      </c>
    </row>
    <row r="205" customFormat="false" ht="37.5" hidden="false" customHeight="false" outlineLevel="0" collapsed="false">
      <c r="A205" s="21" t="s">
        <v>251</v>
      </c>
      <c r="B205" s="22" t="s">
        <v>32</v>
      </c>
      <c r="C205" s="23" t="str">
        <f aca="false">VLOOKUP(soupis!B205,prvky!$A$5:$B$48,2,0)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205" s="21" t="n">
        <v>1</v>
      </c>
      <c r="E205" s="24" t="n">
        <f aca="false">VLOOKUP(soupis!B205,prvky!$A$5:$C$48,3,0)</f>
        <v>0</v>
      </c>
      <c r="F205" s="25" t="n">
        <f aca="false">E205*D205</f>
        <v>0</v>
      </c>
      <c r="G205" s="25" t="n">
        <f aca="false">F205*(1+H205/100)</f>
        <v>0</v>
      </c>
      <c r="H205" s="21" t="n">
        <v>21</v>
      </c>
    </row>
    <row r="206" customFormat="false" ht="15.5" hidden="false" customHeight="false" outlineLevel="0" collapsed="false">
      <c r="A206" s="21" t="s">
        <v>252</v>
      </c>
      <c r="B206" s="22" t="s">
        <v>34</v>
      </c>
      <c r="C206" s="23" t="str">
        <f aca="false">VLOOKUP(soupis!B206,prvky!$A$5:$B$48,2,0)</f>
        <v>matrace taštičková, 900x200x2000, střední tuhost, potah Aloe Vera</v>
      </c>
      <c r="D206" s="21" t="n">
        <v>1</v>
      </c>
      <c r="E206" s="24" t="n">
        <f aca="false">VLOOKUP(soupis!B206,prvky!$A$5:$C$48,3,0)</f>
        <v>0</v>
      </c>
      <c r="F206" s="25" t="n">
        <f aca="false">E206*D206</f>
        <v>0</v>
      </c>
      <c r="G206" s="25" t="n">
        <f aca="false">F206*(1+H206/100)</f>
        <v>0</v>
      </c>
      <c r="H206" s="21" t="n">
        <v>21</v>
      </c>
    </row>
    <row r="207" customFormat="false" ht="25" hidden="false" customHeight="false" outlineLevel="0" collapsed="false">
      <c r="A207" s="21" t="s">
        <v>253</v>
      </c>
      <c r="B207" s="22" t="s">
        <v>201</v>
      </c>
      <c r="C207" s="23" t="str">
        <f aca="false">VLOOKUP(soupis!B207,prvky!$A$5:$B$48,2,0)</f>
        <v>celočalouněné křeslo s područkami, 850x950x920, sedák 550x550, výška sedáku 500, šířka područek 150, dřevěné nožičky, potahová látka např. ARTEMIS</v>
      </c>
      <c r="D207" s="21" t="n">
        <v>1</v>
      </c>
      <c r="E207" s="24" t="n">
        <f aca="false">VLOOKUP(soupis!B207,prvky!$A$5:$C$48,3,0)</f>
        <v>0</v>
      </c>
      <c r="F207" s="25" t="n">
        <f aca="false">E207*D207</f>
        <v>0</v>
      </c>
      <c r="G207" s="25" t="n">
        <f aca="false">F207*(1+H207/100)</f>
        <v>0</v>
      </c>
      <c r="H207" s="21" t="n">
        <v>21</v>
      </c>
    </row>
    <row r="208" customFormat="false" ht="25" hidden="false" customHeight="false" outlineLevel="0" collapsed="false">
      <c r="A208" s="21" t="s">
        <v>254</v>
      </c>
      <c r="B208" s="22" t="s">
        <v>38</v>
      </c>
      <c r="C208" s="23" t="str">
        <f aca="false">VLOOKUP(soupis!B208,prvky!$A$5:$B$48,2,0)</f>
        <v>dřevěná buková židle, čalouněný sedák i opěrák, 460x940x480, potahová látka např. ARTEMIS</v>
      </c>
      <c r="D208" s="21" t="n">
        <v>1</v>
      </c>
      <c r="E208" s="24" t="n">
        <f aca="false">VLOOKUP(soupis!B208,prvky!$A$5:$C$48,3,0)</f>
        <v>0</v>
      </c>
      <c r="F208" s="25" t="n">
        <f aca="false">E208*D208</f>
        <v>0</v>
      </c>
      <c r="G208" s="25" t="n">
        <f aca="false">F208*(1+H208/100)</f>
        <v>0</v>
      </c>
      <c r="H208" s="21" t="n">
        <v>21</v>
      </c>
    </row>
    <row r="209" customFormat="false" ht="37.5" hidden="false" customHeight="false" outlineLevel="0" collapsed="false">
      <c r="A209" s="21" t="s">
        <v>255</v>
      </c>
      <c r="B209" s="22" t="s">
        <v>40</v>
      </c>
      <c r="C209" s="23" t="str">
        <f aca="false">VLOOKUP(soupis!B209,prvky!$A$5:$B$48,2,0)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209" s="21" t="n">
        <v>1</v>
      </c>
      <c r="E209" s="24" t="n">
        <f aca="false">VLOOKUP(soupis!B209,prvky!$A$5:$C$48,3,0)</f>
        <v>0</v>
      </c>
      <c r="F209" s="25" t="n">
        <f aca="false">E209*D209</f>
        <v>0</v>
      </c>
      <c r="G209" s="25" t="n">
        <f aca="false">F209*(1+H209/100)</f>
        <v>0</v>
      </c>
      <c r="H209" s="21" t="n">
        <v>21</v>
      </c>
    </row>
    <row r="210" customFormat="false" ht="25" hidden="false" customHeight="false" outlineLevel="0" collapsed="false">
      <c r="A210" s="21" t="s">
        <v>256</v>
      </c>
      <c r="B210" s="22" t="s">
        <v>42</v>
      </c>
      <c r="C210" s="23" t="str">
        <f aca="false">VLOOKUP(soupis!B210,prvky!$A$5:$B$48,2,0)</f>
        <v>stojací lampa s dřevěnou trojnožkou, přírodní dřevo, výška 1453, stínidlo šedé válcové průměr 400/výška 300 ze 100% bavlny, napájecí kabel s nášlapným spínačem</v>
      </c>
      <c r="D210" s="21" t="n">
        <v>1</v>
      </c>
      <c r="E210" s="24" t="n">
        <f aca="false">VLOOKUP(soupis!B210,prvky!$A$5:$C$48,3,0)</f>
        <v>0</v>
      </c>
      <c r="F210" s="25" t="n">
        <f aca="false">E210*D210</f>
        <v>0</v>
      </c>
      <c r="G210" s="25" t="n">
        <f aca="false">F210*(1+H210/100)</f>
        <v>0</v>
      </c>
      <c r="H210" s="21" t="n">
        <v>21</v>
      </c>
    </row>
    <row r="211" customFormat="false" ht="37.5" hidden="false" customHeight="false" outlineLevel="0" collapsed="false">
      <c r="A211" s="21" t="s">
        <v>257</v>
      </c>
      <c r="B211" s="22" t="s">
        <v>44</v>
      </c>
      <c r="C211" s="23" t="str">
        <f aca="false">VLOOKUP(soupis!B211,prvky!$A$5:$B$48,2,0)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211" s="21" t="n">
        <v>3</v>
      </c>
      <c r="E211" s="24" t="n">
        <f aca="false">VLOOKUP(soupis!B211,prvky!$A$5:$C$48,3,0)</f>
        <v>0</v>
      </c>
      <c r="F211" s="25" t="n">
        <f aca="false">E211*D211</f>
        <v>0</v>
      </c>
      <c r="G211" s="25" t="n">
        <f aca="false">F211*(1+H211/100)</f>
        <v>0</v>
      </c>
      <c r="H211" s="21" t="n">
        <v>21</v>
      </c>
    </row>
    <row r="212" customFormat="false" ht="25" hidden="false" customHeight="false" outlineLevel="0" collapsed="false">
      <c r="A212" s="21" t="s">
        <v>258</v>
      </c>
      <c r="B212" s="22" t="s">
        <v>46</v>
      </c>
      <c r="C212" s="23" t="str">
        <f aca="false">VLOOKUP(soupis!B212,prvky!$A$5:$B$48,2,0)</f>
        <v>chladnička s mrazicím boxem, 472x492x450, objem 45 l (mrazící box 4,3 l), energetická třída A++, možnost otáčení dveří</v>
      </c>
      <c r="D212" s="21" t="n">
        <v>1</v>
      </c>
      <c r="E212" s="24" t="n">
        <f aca="false">VLOOKUP(soupis!B212,prvky!$A$5:$C$48,3,0)</f>
        <v>0</v>
      </c>
      <c r="F212" s="25" t="n">
        <f aca="false">E212*D212</f>
        <v>0</v>
      </c>
      <c r="G212" s="25" t="n">
        <f aca="false">F212*(1+H212/100)</f>
        <v>0</v>
      </c>
      <c r="H212" s="21" t="n">
        <v>21</v>
      </c>
    </row>
    <row r="213" customFormat="false" ht="37.5" hidden="false" customHeight="false" outlineLevel="0" collapsed="false">
      <c r="A213" s="21" t="s">
        <v>259</v>
      </c>
      <c r="B213" s="22" t="s">
        <v>48</v>
      </c>
      <c r="C213" s="23" t="str">
        <f aca="false">VLOOKUP(soupis!B213,prvky!$A$5:$B$48,2,0)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213" s="21" t="n">
        <v>1</v>
      </c>
      <c r="E213" s="24" t="n">
        <f aca="false">VLOOKUP(soupis!B213,prvky!$A$5:$C$48,3,0)</f>
        <v>0</v>
      </c>
      <c r="F213" s="25" t="n">
        <f aca="false">E213*D213</f>
        <v>0</v>
      </c>
      <c r="G213" s="25" t="n">
        <f aca="false">F213*(1+H213/100)</f>
        <v>0</v>
      </c>
      <c r="H213" s="21" t="n">
        <v>21</v>
      </c>
    </row>
    <row r="214" customFormat="false" ht="25" hidden="false" customHeight="false" outlineLevel="0" collapsed="false">
      <c r="A214" s="21" t="s">
        <v>260</v>
      </c>
      <c r="B214" s="22" t="s">
        <v>50</v>
      </c>
      <c r="C214" s="23" t="str">
        <f aca="false">VLOOKUP(soupis!B214,prvky!$A$5:$B$48,2,0)</f>
        <v>držák pro TV 40“, kovový černý, nosnost min. 60 kg, sklopný nahoru  min. +10° dolů min. -20°, otočný min. -+ 45°, uchycení VESA</v>
      </c>
      <c r="D214" s="21" t="n">
        <v>1</v>
      </c>
      <c r="E214" s="24" t="n">
        <f aca="false">VLOOKUP(soupis!B214,prvky!$A$5:$C$48,3,0)</f>
        <v>0</v>
      </c>
      <c r="F214" s="25" t="n">
        <f aca="false">E214*D214</f>
        <v>0</v>
      </c>
      <c r="G214" s="25" t="n">
        <f aca="false">F214*(1+H214/100)</f>
        <v>0</v>
      </c>
      <c r="H214" s="21" t="n">
        <v>21</v>
      </c>
    </row>
    <row r="215" customFormat="false" ht="25" hidden="false" customHeight="false" outlineLevel="0" collapsed="false">
      <c r="A215" s="21" t="s">
        <v>261</v>
      </c>
      <c r="B215" s="22" t="s">
        <v>210</v>
      </c>
      <c r="C215" s="23" t="str">
        <f aca="false">VLOOKUP(soupis!B215,prvky!$A$5:$B$48,2,0)</f>
        <v>tapeta vinylová strukturální (jemný písek) omývatelná, 2000x500, pokrytá laminátem, odolná vlhku, otěru, UV záření, paropropustná, zaoblené rohy</v>
      </c>
      <c r="D215" s="21" t="n">
        <v>1</v>
      </c>
      <c r="E215" s="24" t="n">
        <f aca="false">VLOOKUP(soupis!B215,prvky!$A$5:$C$48,3,0)</f>
        <v>0</v>
      </c>
      <c r="F215" s="25" t="n">
        <f aca="false">E215*D215</f>
        <v>0</v>
      </c>
      <c r="G215" s="25" t="n">
        <f aca="false">F215*(1+H215/100)</f>
        <v>0</v>
      </c>
      <c r="H215" s="21" t="n">
        <v>21</v>
      </c>
    </row>
    <row r="216" customFormat="false" ht="25" hidden="false" customHeight="false" outlineLevel="0" collapsed="false">
      <c r="A216" s="21" t="s">
        <v>262</v>
      </c>
      <c r="B216" s="22" t="s">
        <v>54</v>
      </c>
      <c r="C216" s="23" t="str">
        <f aca="false">VLOOKUP(soupis!B216,prvky!$A$5:$B$48,2,0)</f>
        <v>závěs blackoutový se stužkou, 100% polyester, 100% zatemnění,  (2 kusy: šířka 1500, výška 2350)+stropní Al kolejnice (bílá)+jezdci</v>
      </c>
      <c r="D216" s="21" t="n">
        <v>1</v>
      </c>
      <c r="E216" s="24" t="n">
        <f aca="false">VLOOKUP(soupis!B216,prvky!$A$5:$C$48,3,0)</f>
        <v>0</v>
      </c>
      <c r="F216" s="25" t="n">
        <f aca="false">E216*D216</f>
        <v>0</v>
      </c>
      <c r="G216" s="25" t="n">
        <f aca="false">F216*(1+H216/100)</f>
        <v>0</v>
      </c>
      <c r="H216" s="21" t="n">
        <v>21</v>
      </c>
    </row>
    <row r="217" customFormat="false" ht="25" hidden="false" customHeight="false" outlineLevel="0" collapsed="false">
      <c r="A217" s="21" t="s">
        <v>263</v>
      </c>
      <c r="B217" s="22" t="s">
        <v>56</v>
      </c>
      <c r="C217" s="23" t="str">
        <f aca="false">VLOOKUP(soupis!B217,prvky!$A$5:$B$48,2,0)</f>
        <v>trezor, 320x250x250, s elektronickým zámkem na PIN kód, 3-8 číselný kód, z ocelového plechu, černá barva, vč. 2 klíčů, napájení 4x AA 1,5V</v>
      </c>
      <c r="D217" s="21" t="n">
        <v>1</v>
      </c>
      <c r="E217" s="24" t="n">
        <f aca="false">VLOOKUP(soupis!B217,prvky!$A$5:$C$48,3,0)</f>
        <v>0</v>
      </c>
      <c r="F217" s="25" t="n">
        <f aca="false">E217*D217</f>
        <v>0</v>
      </c>
      <c r="G217" s="25" t="n">
        <f aca="false">F217*(1+H217/100)</f>
        <v>0</v>
      </c>
      <c r="H217" s="21" t="n">
        <v>21</v>
      </c>
    </row>
    <row r="218" s="15" customFormat="true" ht="20" hidden="false" customHeight="false" outlineLevel="0" collapsed="false">
      <c r="A218" s="16" t="s">
        <v>3</v>
      </c>
      <c r="B218" s="17" t="s">
        <v>11</v>
      </c>
      <c r="C218" s="18" t="s">
        <v>264</v>
      </c>
      <c r="D218" s="16" t="s">
        <v>6</v>
      </c>
      <c r="E218" s="19" t="s">
        <v>13</v>
      </c>
      <c r="F218" s="17" t="s">
        <v>14</v>
      </c>
      <c r="G218" s="17" t="s">
        <v>15</v>
      </c>
      <c r="H218" s="17" t="s">
        <v>16</v>
      </c>
    </row>
    <row r="219" customFormat="false" ht="37.5" hidden="false" customHeight="false" outlineLevel="0" collapsed="false">
      <c r="A219" s="21" t="s">
        <v>265</v>
      </c>
      <c r="B219" s="22" t="s">
        <v>18</v>
      </c>
      <c r="C219" s="23" t="str">
        <f aca="false">VLOOKUP(soupis!B219,prvky!$A$5:$B$48,2,0)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219" s="21" t="n">
        <v>1</v>
      </c>
      <c r="E219" s="24" t="n">
        <f aca="false">VLOOKUP(soupis!B219,prvky!$A$5:$C$48,3,0)</f>
        <v>0</v>
      </c>
      <c r="F219" s="25" t="n">
        <f aca="false">E219*D219</f>
        <v>0</v>
      </c>
      <c r="G219" s="25" t="n">
        <f aca="false">F219*(1+H219/100)</f>
        <v>0</v>
      </c>
      <c r="H219" s="21" t="n">
        <v>21</v>
      </c>
    </row>
    <row r="220" customFormat="false" ht="25" hidden="false" customHeight="false" outlineLevel="0" collapsed="false">
      <c r="A220" s="21" t="s">
        <v>266</v>
      </c>
      <c r="B220" s="22" t="s">
        <v>20</v>
      </c>
      <c r="C220" s="23" t="str">
        <f aca="false">VLOOKUP(soupis!B220,prvky!$A$5:$B$48,2,0)</f>
        <v>kufrbox, 800x650x550, konstrukce lamino tl.18 a 36, horní plocha a odkládací police kovová, výšková rektifikace</v>
      </c>
      <c r="D220" s="21" t="n">
        <v>2</v>
      </c>
      <c r="E220" s="24" t="n">
        <f aca="false">VLOOKUP(soupis!B220,prvky!$A$5:$C$48,3,0)</f>
        <v>0</v>
      </c>
      <c r="F220" s="25" t="n">
        <f aca="false">E220*D220</f>
        <v>0</v>
      </c>
      <c r="G220" s="25" t="n">
        <f aca="false">F220*(1+H220/100)</f>
        <v>0</v>
      </c>
      <c r="H220" s="21" t="n">
        <v>21</v>
      </c>
    </row>
    <row r="221" customFormat="false" ht="25" hidden="false" customHeight="false" outlineLevel="0" collapsed="false">
      <c r="A221" s="21" t="s">
        <v>267</v>
      </c>
      <c r="B221" s="22" t="s">
        <v>22</v>
      </c>
      <c r="C221" s="23" t="str">
        <f aca="false">VLOOKUP(soupis!B221,prvky!$A$5:$B$48,2,0)</f>
        <v>psací stůl se skříňkou pro chladničku, 1400x750x600, konstrukce lamino t.18 a 36, kovová úchytka, výšková rektifikace, odvětrání</v>
      </c>
      <c r="D221" s="21" t="n">
        <v>1</v>
      </c>
      <c r="E221" s="24" t="n">
        <f aca="false">VLOOKUP(soupis!B221,prvky!$A$5:$C$48,3,0)</f>
        <v>0</v>
      </c>
      <c r="F221" s="25" t="n">
        <f aca="false">E221*D221</f>
        <v>0</v>
      </c>
      <c r="G221" s="25" t="n">
        <f aca="false">F221*(1+H221/100)</f>
        <v>0</v>
      </c>
      <c r="H221" s="21" t="n">
        <v>21</v>
      </c>
    </row>
    <row r="222" customFormat="false" ht="15.5" hidden="false" customHeight="false" outlineLevel="0" collapsed="false">
      <c r="A222" s="21" t="s">
        <v>268</v>
      </c>
      <c r="B222" s="22" t="s">
        <v>218</v>
      </c>
      <c r="C222" s="23" t="str">
        <f aca="false">VLOOKUP(soupis!B222,prvky!$A$5:$B$48,2,0)</f>
        <v>psací stůl, 800x750x600, konstrukce lamino t.18 a 36, výšková rektifikace</v>
      </c>
      <c r="D222" s="21" t="n">
        <v>1</v>
      </c>
      <c r="E222" s="24" t="n">
        <f aca="false">VLOOKUP(soupis!B222,prvky!$A$5:$C$48,3,0)</f>
        <v>0</v>
      </c>
      <c r="F222" s="25" t="n">
        <f aca="false">E222*D222</f>
        <v>0</v>
      </c>
      <c r="G222" s="25" t="n">
        <f aca="false">F222*(1+H222/100)</f>
        <v>0</v>
      </c>
      <c r="H222" s="21" t="n">
        <v>21</v>
      </c>
    </row>
    <row r="223" customFormat="false" ht="25" hidden="false" customHeight="false" outlineLevel="0" collapsed="false">
      <c r="A223" s="21" t="s">
        <v>269</v>
      </c>
      <c r="B223" s="22" t="s">
        <v>220</v>
      </c>
      <c r="C223" s="23" t="str">
        <f aca="false">VLOOKUP(soupis!B223,prvky!$A$5:$B$48,2,0)</f>
        <v>čelo postele, 3200+2000x890x36, konstrukce lamino tl.18 a 36, zavěšeno na skrytých lištách, osazení el.krabic a lampičky</v>
      </c>
      <c r="D223" s="21" t="n">
        <v>1</v>
      </c>
      <c r="E223" s="24" t="n">
        <f aca="false">VLOOKUP(soupis!B223,prvky!$A$5:$C$48,3,0)</f>
        <v>0</v>
      </c>
      <c r="F223" s="25" t="n">
        <f aca="false">E223*D223</f>
        <v>0</v>
      </c>
      <c r="G223" s="25" t="n">
        <f aca="false">F223*(1+H223/100)</f>
        <v>0</v>
      </c>
      <c r="H223" s="21" t="n">
        <v>21</v>
      </c>
    </row>
    <row r="224" customFormat="false" ht="25" hidden="false" customHeight="false" outlineLevel="0" collapsed="false">
      <c r="A224" s="21" t="s">
        <v>270</v>
      </c>
      <c r="B224" s="22" t="s">
        <v>222</v>
      </c>
      <c r="C224" s="23" t="str">
        <f aca="false">VLOOKUP(soupis!B224,prvky!$A$5:$B$48,2,0)</f>
        <v>zástěna, 659+659+659x2515x12, probarvená MDF s kruhovými otvory, oboustranně polepená HPL, kotvení pomocí nerezových oblých držáků skel</v>
      </c>
      <c r="D224" s="21" t="n">
        <v>1</v>
      </c>
      <c r="E224" s="24" t="n">
        <f aca="false">VLOOKUP(soupis!B224,prvky!$A$5:$C$48,3,0)</f>
        <v>0</v>
      </c>
      <c r="F224" s="25" t="n">
        <f aca="false">E224*D224</f>
        <v>0</v>
      </c>
      <c r="G224" s="25" t="n">
        <f aca="false">F224*(1+H224/100)</f>
        <v>0</v>
      </c>
      <c r="H224" s="21" t="n">
        <v>21</v>
      </c>
    </row>
    <row r="225" customFormat="false" ht="15.5" hidden="false" customHeight="false" outlineLevel="0" collapsed="false">
      <c r="A225" s="21" t="s">
        <v>271</v>
      </c>
      <c r="B225" s="22" t="s">
        <v>28</v>
      </c>
      <c r="C225" s="23" t="str">
        <f aca="false">VLOOKUP(soupis!B225,prvky!$A$5:$B$48,2,0)</f>
        <v>konferenční stolek, 900x500x400, celokovový</v>
      </c>
      <c r="D225" s="21" t="n">
        <v>1</v>
      </c>
      <c r="E225" s="24" t="n">
        <f aca="false">VLOOKUP(soupis!B225,prvky!$A$5:$C$48,3,0)</f>
        <v>0</v>
      </c>
      <c r="F225" s="25" t="n">
        <f aca="false">E225*D225</f>
        <v>0</v>
      </c>
      <c r="G225" s="25" t="n">
        <f aca="false">F225*(1+H225/100)</f>
        <v>0</v>
      </c>
      <c r="H225" s="21" t="n">
        <v>21</v>
      </c>
    </row>
    <row r="226" customFormat="false" ht="15.5" hidden="false" customHeight="false" outlineLevel="0" collapsed="false">
      <c r="A226" s="21" t="s">
        <v>272</v>
      </c>
      <c r="B226" s="22" t="s">
        <v>196</v>
      </c>
      <c r="C226" s="23" t="str">
        <f aca="false">VLOOKUP(soupis!B226,prvky!$A$5:$B$48,2,0)</f>
        <v>konferenční stolek, 500x500x400, celokovový</v>
      </c>
      <c r="D226" s="21" t="n">
        <v>1</v>
      </c>
      <c r="E226" s="24" t="n">
        <f aca="false">VLOOKUP(soupis!B226,prvky!$A$5:$C$48,3,0)</f>
        <v>0</v>
      </c>
      <c r="F226" s="25" t="n">
        <f aca="false">E226*D226</f>
        <v>0</v>
      </c>
      <c r="G226" s="25" t="n">
        <f aca="false">F226*(1+H226/100)</f>
        <v>0</v>
      </c>
      <c r="H226" s="21" t="n">
        <v>21</v>
      </c>
    </row>
    <row r="227" customFormat="false" ht="15.5" hidden="false" customHeight="false" outlineLevel="0" collapsed="false">
      <c r="A227" s="21" t="s">
        <v>273</v>
      </c>
      <c r="B227" s="22" t="s">
        <v>30</v>
      </c>
      <c r="C227" s="23" t="str">
        <f aca="false">VLOOKUP(soupis!B227,prvky!$A$5:$B$48,2,0)</f>
        <v>noční stolek, 350x350x200, celokovový, závěsný na postel</v>
      </c>
      <c r="D227" s="21" t="n">
        <v>2</v>
      </c>
      <c r="E227" s="24" t="n">
        <f aca="false">VLOOKUP(soupis!B227,prvky!$A$5:$C$48,3,0)</f>
        <v>0</v>
      </c>
      <c r="F227" s="25" t="n">
        <f aca="false">E227*D227</f>
        <v>0</v>
      </c>
      <c r="G227" s="25" t="n">
        <f aca="false">F227*(1+H227/100)</f>
        <v>0</v>
      </c>
      <c r="H227" s="21" t="n">
        <v>21</v>
      </c>
    </row>
    <row r="228" customFormat="false" ht="37.5" hidden="false" customHeight="false" outlineLevel="0" collapsed="false">
      <c r="A228" s="21" t="s">
        <v>274</v>
      </c>
      <c r="B228" s="22" t="s">
        <v>32</v>
      </c>
      <c r="C228" s="23" t="str">
        <f aca="false">VLOOKUP(soupis!B228,prvky!$A$5:$B$48,2,0)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228" s="21" t="n">
        <v>2</v>
      </c>
      <c r="E228" s="24" t="n">
        <f aca="false">VLOOKUP(soupis!B228,prvky!$A$5:$C$48,3,0)</f>
        <v>0</v>
      </c>
      <c r="F228" s="25" t="n">
        <f aca="false">E228*D228</f>
        <v>0</v>
      </c>
      <c r="G228" s="25" t="n">
        <f aca="false">F228*(1+H228/100)</f>
        <v>0</v>
      </c>
      <c r="H228" s="21" t="n">
        <v>21</v>
      </c>
    </row>
    <row r="229" customFormat="false" ht="15.5" hidden="false" customHeight="false" outlineLevel="0" collapsed="false">
      <c r="A229" s="21" t="s">
        <v>275</v>
      </c>
      <c r="B229" s="22" t="s">
        <v>34</v>
      </c>
      <c r="C229" s="23" t="str">
        <f aca="false">VLOOKUP(soupis!B229,prvky!$A$5:$B$48,2,0)</f>
        <v>matrace taštičková, 900x200x2000, střední tuhost, potah Aloe Vera</v>
      </c>
      <c r="D229" s="21" t="n">
        <v>2</v>
      </c>
      <c r="E229" s="24" t="n">
        <f aca="false">VLOOKUP(soupis!B229,prvky!$A$5:$C$48,3,0)</f>
        <v>0</v>
      </c>
      <c r="F229" s="25" t="n">
        <f aca="false">E229*D229</f>
        <v>0</v>
      </c>
      <c r="G229" s="25" t="n">
        <f aca="false">F229*(1+H229/100)</f>
        <v>0</v>
      </c>
      <c r="H229" s="21" t="n">
        <v>21</v>
      </c>
    </row>
    <row r="230" customFormat="false" ht="50" hidden="false" customHeight="false" outlineLevel="0" collapsed="false">
      <c r="A230" s="21" t="s">
        <v>276</v>
      </c>
      <c r="B230" s="22" t="s">
        <v>36</v>
      </c>
      <c r="C230" s="23" t="str">
        <f aca="false">VLOOKUP(soupis!B230,prvky!$A$5:$B$48,2,0)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230" s="21" t="n">
        <v>1</v>
      </c>
      <c r="E230" s="24" t="n">
        <f aca="false">VLOOKUP(soupis!B230,prvky!$A$5:$C$48,3,0)</f>
        <v>0</v>
      </c>
      <c r="F230" s="25" t="n">
        <f aca="false">E230*D230</f>
        <v>0</v>
      </c>
      <c r="G230" s="25" t="n">
        <f aca="false">F230*(1+H230/100)</f>
        <v>0</v>
      </c>
      <c r="H230" s="21" t="n">
        <v>21</v>
      </c>
    </row>
    <row r="231" customFormat="false" ht="25" hidden="false" customHeight="false" outlineLevel="0" collapsed="false">
      <c r="A231" s="21" t="s">
        <v>277</v>
      </c>
      <c r="B231" s="22" t="s">
        <v>176</v>
      </c>
      <c r="C231" s="23" t="str">
        <f aca="false">VLOOKUP(soupis!B231,prvky!$A$5:$B$48,2,0)</f>
        <v>celočalouněná sedací souprava s podučkami, 2320x930x920, sedák 2020x570, výška sedáku 480, šířka područek 150, dřevěné nožičky, potahová látka např. ARTEMIS</v>
      </c>
      <c r="D231" s="21" t="n">
        <v>1</v>
      </c>
      <c r="E231" s="24" t="n">
        <f aca="false">VLOOKUP(soupis!B231,prvky!$A$5:$C$48,3,0)</f>
        <v>0</v>
      </c>
      <c r="F231" s="25" t="n">
        <f aca="false">E231*D231</f>
        <v>0</v>
      </c>
      <c r="G231" s="25" t="n">
        <f aca="false">F231*(1+H231/100)</f>
        <v>0</v>
      </c>
      <c r="H231" s="21" t="n">
        <v>21</v>
      </c>
    </row>
    <row r="232" customFormat="false" ht="25" hidden="false" customHeight="false" outlineLevel="0" collapsed="false">
      <c r="A232" s="21" t="s">
        <v>278</v>
      </c>
      <c r="B232" s="22" t="s">
        <v>201</v>
      </c>
      <c r="C232" s="23" t="str">
        <f aca="false">VLOOKUP(soupis!B232,prvky!$A$5:$B$48,2,0)</f>
        <v>celočalouněné křeslo s područkami, 850x950x920, sedák 550x550, výška sedáku 500, šířka područek 150, dřevěné nožičky, potahová látka např. ARTEMIS</v>
      </c>
      <c r="D232" s="21" t="n">
        <v>1</v>
      </c>
      <c r="E232" s="24" t="n">
        <f aca="false">VLOOKUP(soupis!B232,prvky!$A$5:$C$48,3,0)</f>
        <v>0</v>
      </c>
      <c r="F232" s="25" t="n">
        <f aca="false">E232*D232</f>
        <v>0</v>
      </c>
      <c r="G232" s="25" t="n">
        <f aca="false">F232*(1+H232/100)</f>
        <v>0</v>
      </c>
      <c r="H232" s="21" t="n">
        <v>21</v>
      </c>
    </row>
    <row r="233" customFormat="false" ht="25" hidden="false" customHeight="false" outlineLevel="0" collapsed="false">
      <c r="A233" s="21" t="s">
        <v>279</v>
      </c>
      <c r="B233" s="22" t="s">
        <v>38</v>
      </c>
      <c r="C233" s="23" t="str">
        <f aca="false">VLOOKUP(soupis!B233,prvky!$A$5:$B$48,2,0)</f>
        <v>dřevěná buková židle, čalouněný sedák i opěrák, 460x940x480, potahová látka např. ARTEMIS</v>
      </c>
      <c r="D233" s="21" t="n">
        <v>2</v>
      </c>
      <c r="E233" s="24" t="n">
        <f aca="false">VLOOKUP(soupis!B233,prvky!$A$5:$C$48,3,0)</f>
        <v>0</v>
      </c>
      <c r="F233" s="25" t="n">
        <f aca="false">E233*D233</f>
        <v>0</v>
      </c>
      <c r="G233" s="25" t="n">
        <f aca="false">F233*(1+H233/100)</f>
        <v>0</v>
      </c>
      <c r="H233" s="21" t="n">
        <v>21</v>
      </c>
    </row>
    <row r="234" customFormat="false" ht="25" hidden="false" customHeight="false" outlineLevel="0" collapsed="false">
      <c r="A234" s="21" t="s">
        <v>280</v>
      </c>
      <c r="B234" s="22" t="s">
        <v>233</v>
      </c>
      <c r="C234" s="23" t="str">
        <f aca="false">VLOOKUP(soupis!B234,prvky!$A$5:$B$48,2,0)</f>
        <v>němý sluha, 380x1110x395, konstrukce dubové dřevo, podnos a ramínko akátové dřevo, vkládací police s prohlubní MDF</v>
      </c>
      <c r="D234" s="21" t="n">
        <v>1</v>
      </c>
      <c r="E234" s="24" t="n">
        <f aca="false">VLOOKUP(soupis!B234,prvky!$A$5:$C$48,3,0)</f>
        <v>0</v>
      </c>
      <c r="F234" s="25" t="n">
        <f aca="false">E234*D234</f>
        <v>0</v>
      </c>
      <c r="G234" s="25" t="n">
        <f aca="false">F234*(1+H234/100)</f>
        <v>0</v>
      </c>
      <c r="H234" s="21" t="n">
        <v>21</v>
      </c>
    </row>
    <row r="235" customFormat="false" ht="37.5" hidden="false" customHeight="false" outlineLevel="0" collapsed="false">
      <c r="A235" s="21" t="s">
        <v>281</v>
      </c>
      <c r="B235" s="22" t="s">
        <v>40</v>
      </c>
      <c r="C235" s="23" t="str">
        <f aca="false">VLOOKUP(soupis!B235,prvky!$A$5:$B$48,2,0)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235" s="21" t="n">
        <v>2</v>
      </c>
      <c r="E235" s="24" t="n">
        <f aca="false">VLOOKUP(soupis!B235,prvky!$A$5:$C$48,3,0)</f>
        <v>0</v>
      </c>
      <c r="F235" s="25" t="n">
        <f aca="false">E235*D235</f>
        <v>0</v>
      </c>
      <c r="G235" s="25" t="n">
        <f aca="false">F235*(1+H235/100)</f>
        <v>0</v>
      </c>
      <c r="H235" s="21" t="n">
        <v>21</v>
      </c>
    </row>
    <row r="236" customFormat="false" ht="25" hidden="false" customHeight="false" outlineLevel="0" collapsed="false">
      <c r="A236" s="21" t="s">
        <v>282</v>
      </c>
      <c r="B236" s="22" t="s">
        <v>42</v>
      </c>
      <c r="C236" s="23" t="str">
        <f aca="false">VLOOKUP(soupis!B236,prvky!$A$5:$B$48,2,0)</f>
        <v>stojací lampa s dřevěnou trojnožkou, přírodní dřevo, výška 1453, stínidlo šedé válcové průměr 400/výška 300 ze 100% bavlny, napájecí kabel s nášlapným spínačem</v>
      </c>
      <c r="D236" s="21" t="n">
        <v>2</v>
      </c>
      <c r="E236" s="24" t="n">
        <f aca="false">VLOOKUP(soupis!B236,prvky!$A$5:$C$48,3,0)</f>
        <v>0</v>
      </c>
      <c r="F236" s="25" t="n">
        <f aca="false">E236*D236</f>
        <v>0</v>
      </c>
      <c r="G236" s="25" t="n">
        <f aca="false">F236*(1+H236/100)</f>
        <v>0</v>
      </c>
      <c r="H236" s="21" t="n">
        <v>21</v>
      </c>
    </row>
    <row r="237" customFormat="false" ht="37.5" hidden="false" customHeight="false" outlineLevel="0" collapsed="false">
      <c r="A237" s="21" t="s">
        <v>283</v>
      </c>
      <c r="B237" s="22" t="s">
        <v>44</v>
      </c>
      <c r="C237" s="23" t="str">
        <f aca="false">VLOOKUP(soupis!B237,prvky!$A$5:$B$48,2,0)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237" s="21" t="n">
        <v>6</v>
      </c>
      <c r="E237" s="24" t="n">
        <f aca="false">VLOOKUP(soupis!B237,prvky!$A$5:$C$48,3,0)</f>
        <v>0</v>
      </c>
      <c r="F237" s="25" t="n">
        <f aca="false">E237*D237</f>
        <v>0</v>
      </c>
      <c r="G237" s="25" t="n">
        <f aca="false">F237*(1+H237/100)</f>
        <v>0</v>
      </c>
      <c r="H237" s="21" t="n">
        <v>21</v>
      </c>
    </row>
    <row r="238" customFormat="false" ht="25" hidden="false" customHeight="false" outlineLevel="0" collapsed="false">
      <c r="A238" s="21" t="s">
        <v>284</v>
      </c>
      <c r="B238" s="22" t="s">
        <v>46</v>
      </c>
      <c r="C238" s="23" t="str">
        <f aca="false">VLOOKUP(soupis!B238,prvky!$A$5:$B$48,2,0)</f>
        <v>chladnička s mrazicím boxem, 472x492x450, objem 45 l (mrazící box 4,3 l), energetická třída A++, možnost otáčení dveří</v>
      </c>
      <c r="D238" s="21" t="n">
        <v>1</v>
      </c>
      <c r="E238" s="24" t="n">
        <f aca="false">VLOOKUP(soupis!B238,prvky!$A$5:$C$48,3,0)</f>
        <v>0</v>
      </c>
      <c r="F238" s="25" t="n">
        <f aca="false">E238*D238</f>
        <v>0</v>
      </c>
      <c r="G238" s="25" t="n">
        <f aca="false">F238*(1+H238/100)</f>
        <v>0</v>
      </c>
      <c r="H238" s="21" t="n">
        <v>21</v>
      </c>
    </row>
    <row r="239" customFormat="false" ht="37.5" hidden="false" customHeight="false" outlineLevel="0" collapsed="false">
      <c r="A239" s="21" t="s">
        <v>285</v>
      </c>
      <c r="B239" s="22" t="s">
        <v>48</v>
      </c>
      <c r="C239" s="23" t="str">
        <f aca="false">VLOOKUP(soupis!B239,prvky!$A$5:$B$48,2,0)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239" s="21" t="n">
        <v>2</v>
      </c>
      <c r="E239" s="24" t="n">
        <f aca="false">VLOOKUP(soupis!B239,prvky!$A$5:$C$48,3,0)</f>
        <v>0</v>
      </c>
      <c r="F239" s="25" t="n">
        <f aca="false">E239*D239</f>
        <v>0</v>
      </c>
      <c r="G239" s="25" t="n">
        <f aca="false">F239*(1+H239/100)</f>
        <v>0</v>
      </c>
      <c r="H239" s="21" t="n">
        <v>21</v>
      </c>
    </row>
    <row r="240" customFormat="false" ht="25" hidden="false" customHeight="false" outlineLevel="0" collapsed="false">
      <c r="A240" s="21" t="s">
        <v>286</v>
      </c>
      <c r="B240" s="22" t="s">
        <v>50</v>
      </c>
      <c r="C240" s="23" t="str">
        <f aca="false">VLOOKUP(soupis!B240,prvky!$A$5:$B$48,2,0)</f>
        <v>držák pro TV 40“, kovový černý, nosnost min. 60 kg, sklopný nahoru  min. +10° dolů min. -20°, otočný min. -+ 45°, uchycení VESA</v>
      </c>
      <c r="D240" s="21" t="n">
        <v>2</v>
      </c>
      <c r="E240" s="24" t="n">
        <f aca="false">VLOOKUP(soupis!B240,prvky!$A$5:$C$48,3,0)</f>
        <v>0</v>
      </c>
      <c r="F240" s="25" t="n">
        <f aca="false">E240*D240</f>
        <v>0</v>
      </c>
      <c r="G240" s="25" t="n">
        <f aca="false">F240*(1+H240/100)</f>
        <v>0</v>
      </c>
      <c r="H240" s="21" t="n">
        <v>21</v>
      </c>
    </row>
    <row r="241" customFormat="false" ht="25" hidden="false" customHeight="false" outlineLevel="0" collapsed="false">
      <c r="A241" s="21" t="s">
        <v>287</v>
      </c>
      <c r="B241" s="22" t="s">
        <v>241</v>
      </c>
      <c r="C241" s="23" t="str">
        <f aca="false">VLOOKUP(soupis!B241,prvky!$A$5:$B$48,2,0)</f>
        <v>tapeta vinylová strukturální (jemný písek) omývatelná, 2000x500, pokrytá laminátem, odolná vlhku, otěru, UV záření, paropropustná, zaoblené rohy</v>
      </c>
      <c r="D241" s="21" t="n">
        <v>1</v>
      </c>
      <c r="E241" s="24" t="n">
        <f aca="false">VLOOKUP(soupis!B241,prvky!$A$5:$C$48,3,0)</f>
        <v>0</v>
      </c>
      <c r="F241" s="25" t="n">
        <f aca="false">E241*D241</f>
        <v>0</v>
      </c>
      <c r="G241" s="25" t="n">
        <f aca="false">F241*(1+H241/100)</f>
        <v>0</v>
      </c>
      <c r="H241" s="21" t="n">
        <v>21</v>
      </c>
    </row>
    <row r="242" customFormat="false" ht="25" hidden="false" customHeight="false" outlineLevel="0" collapsed="false">
      <c r="A242" s="21" t="s">
        <v>288</v>
      </c>
      <c r="B242" s="22" t="s">
        <v>54</v>
      </c>
      <c r="C242" s="23" t="str">
        <f aca="false">VLOOKUP(soupis!B242,prvky!$A$5:$B$48,2,0)</f>
        <v>závěs blackoutový se stužkou, 100% polyester, 100% zatemnění,  (2 kusy: šířka 1500, výška 2350)+stropní Al kolejnice (bílá)+jezdci</v>
      </c>
      <c r="D242" s="21" t="n">
        <v>3</v>
      </c>
      <c r="E242" s="24" t="n">
        <f aca="false">VLOOKUP(soupis!B242,prvky!$A$5:$C$48,3,0)</f>
        <v>0</v>
      </c>
      <c r="F242" s="25" t="n">
        <f aca="false">E242*D242</f>
        <v>0</v>
      </c>
      <c r="G242" s="25" t="n">
        <f aca="false">F242*(1+H242/100)</f>
        <v>0</v>
      </c>
      <c r="H242" s="21" t="n">
        <v>21</v>
      </c>
    </row>
    <row r="243" customFormat="false" ht="25" hidden="false" customHeight="false" outlineLevel="0" collapsed="false">
      <c r="A243" s="21" t="s">
        <v>289</v>
      </c>
      <c r="B243" s="22" t="s">
        <v>56</v>
      </c>
      <c r="C243" s="23" t="str">
        <f aca="false">VLOOKUP(soupis!B243,prvky!$A$5:$B$48,2,0)</f>
        <v>trezor, 320x250x250, s elektronickým zámkem na PIN kód, 3-8 číselný kód, z ocelového plechu, černá barva, vč. 2 klíčů, napájení 4x AA 1,5V</v>
      </c>
      <c r="D243" s="21" t="n">
        <v>1</v>
      </c>
      <c r="E243" s="24" t="n">
        <f aca="false">VLOOKUP(soupis!B243,prvky!$A$5:$C$48,3,0)</f>
        <v>0</v>
      </c>
      <c r="F243" s="25" t="n">
        <f aca="false">E243*D243</f>
        <v>0</v>
      </c>
      <c r="G243" s="25" t="n">
        <f aca="false">F243*(1+H243/100)</f>
        <v>0</v>
      </c>
      <c r="H243" s="21" t="n">
        <v>21</v>
      </c>
    </row>
    <row r="244" s="15" customFormat="true" ht="20" hidden="false" customHeight="false" outlineLevel="0" collapsed="false">
      <c r="A244" s="16" t="s">
        <v>3</v>
      </c>
      <c r="B244" s="17" t="s">
        <v>11</v>
      </c>
      <c r="C244" s="18" t="s">
        <v>290</v>
      </c>
      <c r="D244" s="16" t="s">
        <v>6</v>
      </c>
      <c r="E244" s="19" t="s">
        <v>13</v>
      </c>
      <c r="F244" s="17" t="s">
        <v>14</v>
      </c>
      <c r="G244" s="17" t="s">
        <v>15</v>
      </c>
      <c r="H244" s="17" t="s">
        <v>16</v>
      </c>
    </row>
    <row r="245" customFormat="false" ht="37.5" hidden="false" customHeight="false" outlineLevel="0" collapsed="false">
      <c r="A245" s="21" t="s">
        <v>291</v>
      </c>
      <c r="B245" s="22" t="s">
        <v>190</v>
      </c>
      <c r="C245" s="23" t="str">
        <f aca="false">VLOOKUP(soupis!B245,prvky!$A$5:$B$48,2,0)</f>
        <v>šatní skříň s odkládací stěnou, 1750x2000x620, konstrukce lamino tl.18 a 36, posuvá dvířka s tlumením, šatní tyč, zrcadlo, 3x šatní háček, ocelový sedák, trubková police, výšková rektifikace</v>
      </c>
      <c r="D245" s="21" t="n">
        <v>1</v>
      </c>
      <c r="E245" s="24" t="n">
        <f aca="false">VLOOKUP(soupis!B245,prvky!$A$5:$C$48,3,0)</f>
        <v>0</v>
      </c>
      <c r="F245" s="25" t="n">
        <f aca="false">E245*D245</f>
        <v>0</v>
      </c>
      <c r="G245" s="25" t="n">
        <f aca="false">F245*(1+H245/100)</f>
        <v>0</v>
      </c>
      <c r="H245" s="21" t="n">
        <v>21</v>
      </c>
    </row>
    <row r="246" customFormat="false" ht="25" hidden="false" customHeight="false" outlineLevel="0" collapsed="false">
      <c r="A246" s="21" t="s">
        <v>292</v>
      </c>
      <c r="B246" s="22" t="s">
        <v>20</v>
      </c>
      <c r="C246" s="23" t="str">
        <f aca="false">VLOOKUP(soupis!B246,prvky!$A$5:$B$48,2,0)</f>
        <v>kufrbox, 800x650x550, konstrukce lamino tl.18 a 36, horní plocha a odkládací police kovová, výšková rektifikace</v>
      </c>
      <c r="D246" s="21" t="n">
        <v>1</v>
      </c>
      <c r="E246" s="24" t="n">
        <f aca="false">VLOOKUP(soupis!B246,prvky!$A$5:$C$48,3,0)</f>
        <v>0</v>
      </c>
      <c r="F246" s="25" t="n">
        <f aca="false">E246*D246</f>
        <v>0</v>
      </c>
      <c r="G246" s="25" t="n">
        <f aca="false">F246*(1+H246/100)</f>
        <v>0</v>
      </c>
      <c r="H246" s="21" t="n">
        <v>21</v>
      </c>
    </row>
    <row r="247" customFormat="false" ht="25" hidden="false" customHeight="false" outlineLevel="0" collapsed="false">
      <c r="A247" s="21" t="s">
        <v>293</v>
      </c>
      <c r="B247" s="22" t="s">
        <v>22</v>
      </c>
      <c r="C247" s="23" t="str">
        <f aca="false">VLOOKUP(soupis!B247,prvky!$A$5:$B$48,2,0)</f>
        <v>psací stůl se skříňkou pro chladničku, 1400x750x600, konstrukce lamino t.18 a 36, kovová úchytka, výšková rektifikace, odvětrání</v>
      </c>
      <c r="D247" s="21" t="n">
        <v>1</v>
      </c>
      <c r="E247" s="24" t="n">
        <f aca="false">VLOOKUP(soupis!B247,prvky!$A$5:$C$48,3,0)</f>
        <v>0</v>
      </c>
      <c r="F247" s="25" t="n">
        <f aca="false">E247*D247</f>
        <v>0</v>
      </c>
      <c r="G247" s="25" t="n">
        <f aca="false">F247*(1+H247/100)</f>
        <v>0</v>
      </c>
      <c r="H247" s="21" t="n">
        <v>21</v>
      </c>
    </row>
    <row r="248" customFormat="false" ht="25" hidden="false" customHeight="false" outlineLevel="0" collapsed="false">
      <c r="A248" s="21" t="s">
        <v>294</v>
      </c>
      <c r="B248" s="22" t="s">
        <v>194</v>
      </c>
      <c r="C248" s="23" t="str">
        <f aca="false">VLOOKUP(soupis!B248,prvky!$A$5:$B$48,2,0)</f>
        <v>čelo postele, 2700x890x36, konstrukce lamino tl.18 a 36, zavěšeno na skrytých lištách, osazení el.krabic a lampičky</v>
      </c>
      <c r="D248" s="21" t="n">
        <v>1</v>
      </c>
      <c r="E248" s="24" t="n">
        <f aca="false">VLOOKUP(soupis!B248,prvky!$A$5:$C$48,3,0)</f>
        <v>0</v>
      </c>
      <c r="F248" s="25" t="n">
        <f aca="false">E248*D248</f>
        <v>0</v>
      </c>
      <c r="G248" s="25" t="n">
        <f aca="false">F248*(1+H248/100)</f>
        <v>0</v>
      </c>
      <c r="H248" s="21" t="n">
        <v>21</v>
      </c>
    </row>
    <row r="249" customFormat="false" ht="15.5" hidden="false" customHeight="false" outlineLevel="0" collapsed="false">
      <c r="A249" s="21" t="s">
        <v>295</v>
      </c>
      <c r="B249" s="22" t="s">
        <v>196</v>
      </c>
      <c r="C249" s="23" t="str">
        <f aca="false">VLOOKUP(soupis!B249,prvky!$A$5:$B$48,2,0)</f>
        <v>konferenční stolek, 500x500x400, celokovový</v>
      </c>
      <c r="D249" s="21" t="n">
        <v>1</v>
      </c>
      <c r="E249" s="24" t="n">
        <f aca="false">VLOOKUP(soupis!B249,prvky!$A$5:$C$48,3,0)</f>
        <v>0</v>
      </c>
      <c r="F249" s="25" t="n">
        <f aca="false">E249*D249</f>
        <v>0</v>
      </c>
      <c r="G249" s="25" t="n">
        <f aca="false">F249*(1+H249/100)</f>
        <v>0</v>
      </c>
      <c r="H249" s="21" t="n">
        <v>21</v>
      </c>
    </row>
    <row r="250" customFormat="false" ht="15.5" hidden="false" customHeight="false" outlineLevel="0" collapsed="false">
      <c r="A250" s="21" t="s">
        <v>296</v>
      </c>
      <c r="B250" s="22" t="s">
        <v>30</v>
      </c>
      <c r="C250" s="23" t="str">
        <f aca="false">VLOOKUP(soupis!B250,prvky!$A$5:$B$48,2,0)</f>
        <v>noční stolek, 350x350x200, celokovový, závěsný na postel</v>
      </c>
      <c r="D250" s="21" t="n">
        <v>1</v>
      </c>
      <c r="E250" s="24" t="n">
        <f aca="false">VLOOKUP(soupis!B250,prvky!$A$5:$C$48,3,0)</f>
        <v>0</v>
      </c>
      <c r="F250" s="25" t="n">
        <f aca="false">E250*D250</f>
        <v>0</v>
      </c>
      <c r="G250" s="25" t="n">
        <f aca="false">F250*(1+H250/100)</f>
        <v>0</v>
      </c>
      <c r="H250" s="21" t="n">
        <v>21</v>
      </c>
    </row>
    <row r="251" customFormat="false" ht="37.5" hidden="false" customHeight="false" outlineLevel="0" collapsed="false">
      <c r="A251" s="21" t="s">
        <v>297</v>
      </c>
      <c r="B251" s="22" t="s">
        <v>32</v>
      </c>
      <c r="C251" s="23" t="str">
        <f aca="false">VLOOKUP(soupis!B251,prvky!$A$5:$B$48,2,0)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251" s="21" t="n">
        <v>1</v>
      </c>
      <c r="E251" s="24" t="n">
        <f aca="false">VLOOKUP(soupis!B251,prvky!$A$5:$C$48,3,0)</f>
        <v>0</v>
      </c>
      <c r="F251" s="25" t="n">
        <f aca="false">E251*D251</f>
        <v>0</v>
      </c>
      <c r="G251" s="25" t="n">
        <f aca="false">F251*(1+H251/100)</f>
        <v>0</v>
      </c>
      <c r="H251" s="21" t="n">
        <v>21</v>
      </c>
    </row>
    <row r="252" customFormat="false" ht="15.5" hidden="false" customHeight="false" outlineLevel="0" collapsed="false">
      <c r="A252" s="21" t="s">
        <v>298</v>
      </c>
      <c r="B252" s="22" t="s">
        <v>34</v>
      </c>
      <c r="C252" s="23" t="str">
        <f aca="false">VLOOKUP(soupis!B252,prvky!$A$5:$B$48,2,0)</f>
        <v>matrace taštičková, 900x200x2000, střední tuhost, potah Aloe Vera</v>
      </c>
      <c r="D252" s="21" t="n">
        <v>1</v>
      </c>
      <c r="E252" s="24" t="n">
        <f aca="false">VLOOKUP(soupis!B252,prvky!$A$5:$C$48,3,0)</f>
        <v>0</v>
      </c>
      <c r="F252" s="25" t="n">
        <f aca="false">E252*D252</f>
        <v>0</v>
      </c>
      <c r="G252" s="25" t="n">
        <f aca="false">F252*(1+H252/100)</f>
        <v>0</v>
      </c>
      <c r="H252" s="21" t="n">
        <v>21</v>
      </c>
    </row>
    <row r="253" customFormat="false" ht="25" hidden="false" customHeight="false" outlineLevel="0" collapsed="false">
      <c r="A253" s="21" t="s">
        <v>299</v>
      </c>
      <c r="B253" s="22" t="s">
        <v>201</v>
      </c>
      <c r="C253" s="23" t="str">
        <f aca="false">VLOOKUP(soupis!B253,prvky!$A$5:$B$48,2,0)</f>
        <v>celočalouněné křeslo s područkami, 850x950x920, sedák 550x550, výška sedáku 500, šířka područek 150, dřevěné nožičky, potahová látka např. ARTEMIS</v>
      </c>
      <c r="D253" s="21" t="n">
        <v>1</v>
      </c>
      <c r="E253" s="24" t="n">
        <f aca="false">VLOOKUP(soupis!B253,prvky!$A$5:$C$48,3,0)</f>
        <v>0</v>
      </c>
      <c r="F253" s="25" t="n">
        <f aca="false">E253*D253</f>
        <v>0</v>
      </c>
      <c r="G253" s="25" t="n">
        <f aca="false">F253*(1+H253/100)</f>
        <v>0</v>
      </c>
      <c r="H253" s="21" t="n">
        <v>21</v>
      </c>
    </row>
    <row r="254" customFormat="false" ht="25" hidden="false" customHeight="false" outlineLevel="0" collapsed="false">
      <c r="A254" s="21" t="s">
        <v>300</v>
      </c>
      <c r="B254" s="22" t="s">
        <v>38</v>
      </c>
      <c r="C254" s="23" t="str">
        <f aca="false">VLOOKUP(soupis!B254,prvky!$A$5:$B$48,2,0)</f>
        <v>dřevěná buková židle, čalouněný sedák i opěrák, 460x940x480, potahová látka např. ARTEMIS</v>
      </c>
      <c r="D254" s="21" t="n">
        <v>1</v>
      </c>
      <c r="E254" s="24" t="n">
        <f aca="false">VLOOKUP(soupis!B254,prvky!$A$5:$C$48,3,0)</f>
        <v>0</v>
      </c>
      <c r="F254" s="25" t="n">
        <f aca="false">E254*D254</f>
        <v>0</v>
      </c>
      <c r="G254" s="25" t="n">
        <f aca="false">F254*(1+H254/100)</f>
        <v>0</v>
      </c>
      <c r="H254" s="21" t="n">
        <v>21</v>
      </c>
    </row>
    <row r="255" customFormat="false" ht="37.5" hidden="false" customHeight="false" outlineLevel="0" collapsed="false">
      <c r="A255" s="21" t="s">
        <v>301</v>
      </c>
      <c r="B255" s="22" t="s">
        <v>40</v>
      </c>
      <c r="C255" s="23" t="str">
        <f aca="false">VLOOKUP(soupis!B255,prvky!$A$5:$B$48,2,0)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255" s="21" t="n">
        <v>1</v>
      </c>
      <c r="E255" s="24" t="n">
        <f aca="false">VLOOKUP(soupis!B255,prvky!$A$5:$C$48,3,0)</f>
        <v>0</v>
      </c>
      <c r="F255" s="25" t="n">
        <f aca="false">E255*D255</f>
        <v>0</v>
      </c>
      <c r="G255" s="25" t="n">
        <f aca="false">F255*(1+H255/100)</f>
        <v>0</v>
      </c>
      <c r="H255" s="21" t="n">
        <v>21</v>
      </c>
    </row>
    <row r="256" customFormat="false" ht="25" hidden="false" customHeight="false" outlineLevel="0" collapsed="false">
      <c r="A256" s="21" t="s">
        <v>302</v>
      </c>
      <c r="B256" s="22" t="s">
        <v>42</v>
      </c>
      <c r="C256" s="23" t="str">
        <f aca="false">VLOOKUP(soupis!B256,prvky!$A$5:$B$48,2,0)</f>
        <v>stojací lampa s dřevěnou trojnožkou, přírodní dřevo, výška 1453, stínidlo šedé válcové průměr 400/výška 300 ze 100% bavlny, napájecí kabel s nášlapným spínačem</v>
      </c>
      <c r="D256" s="21" t="n">
        <v>1</v>
      </c>
      <c r="E256" s="24" t="n">
        <f aca="false">VLOOKUP(soupis!B256,prvky!$A$5:$C$48,3,0)</f>
        <v>0</v>
      </c>
      <c r="F256" s="25" t="n">
        <f aca="false">E256*D256</f>
        <v>0</v>
      </c>
      <c r="G256" s="25" t="n">
        <f aca="false">F256*(1+H256/100)</f>
        <v>0</v>
      </c>
      <c r="H256" s="21" t="n">
        <v>21</v>
      </c>
    </row>
    <row r="257" customFormat="false" ht="37.5" hidden="false" customHeight="false" outlineLevel="0" collapsed="false">
      <c r="A257" s="21" t="s">
        <v>303</v>
      </c>
      <c r="B257" s="22" t="s">
        <v>44</v>
      </c>
      <c r="C257" s="23" t="str">
        <f aca="false">VLOOKUP(soupis!B257,prvky!$A$5:$B$48,2,0)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257" s="21" t="n">
        <v>3</v>
      </c>
      <c r="E257" s="24" t="n">
        <f aca="false">VLOOKUP(soupis!B257,prvky!$A$5:$C$48,3,0)</f>
        <v>0</v>
      </c>
      <c r="F257" s="25" t="n">
        <f aca="false">E257*D257</f>
        <v>0</v>
      </c>
      <c r="G257" s="25" t="n">
        <f aca="false">F257*(1+H257/100)</f>
        <v>0</v>
      </c>
      <c r="H257" s="21" t="n">
        <v>21</v>
      </c>
    </row>
    <row r="258" customFormat="false" ht="25" hidden="false" customHeight="false" outlineLevel="0" collapsed="false">
      <c r="A258" s="21" t="s">
        <v>304</v>
      </c>
      <c r="B258" s="22" t="s">
        <v>46</v>
      </c>
      <c r="C258" s="23" t="str">
        <f aca="false">VLOOKUP(soupis!B258,prvky!$A$5:$B$48,2,0)</f>
        <v>chladnička s mrazicím boxem, 472x492x450, objem 45 l (mrazící box 4,3 l), energetická třída A++, možnost otáčení dveří</v>
      </c>
      <c r="D258" s="21" t="n">
        <v>1</v>
      </c>
      <c r="E258" s="24" t="n">
        <f aca="false">VLOOKUP(soupis!B258,prvky!$A$5:$C$48,3,0)</f>
        <v>0</v>
      </c>
      <c r="F258" s="25" t="n">
        <f aca="false">E258*D258</f>
        <v>0</v>
      </c>
      <c r="G258" s="25" t="n">
        <f aca="false">F258*(1+H258/100)</f>
        <v>0</v>
      </c>
      <c r="H258" s="21" t="n">
        <v>21</v>
      </c>
    </row>
    <row r="259" customFormat="false" ht="37.5" hidden="false" customHeight="false" outlineLevel="0" collapsed="false">
      <c r="A259" s="21" t="s">
        <v>305</v>
      </c>
      <c r="B259" s="22" t="s">
        <v>48</v>
      </c>
      <c r="C259" s="23" t="str">
        <f aca="false">VLOOKUP(soupis!B259,prvky!$A$5:$B$48,2,0)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259" s="21" t="n">
        <v>1</v>
      </c>
      <c r="E259" s="24" t="n">
        <f aca="false">VLOOKUP(soupis!B259,prvky!$A$5:$C$48,3,0)</f>
        <v>0</v>
      </c>
      <c r="F259" s="25" t="n">
        <f aca="false">E259*D259</f>
        <v>0</v>
      </c>
      <c r="G259" s="25" t="n">
        <f aca="false">F259*(1+H259/100)</f>
        <v>0</v>
      </c>
      <c r="H259" s="21" t="n">
        <v>21</v>
      </c>
    </row>
    <row r="260" customFormat="false" ht="25" hidden="false" customHeight="false" outlineLevel="0" collapsed="false">
      <c r="A260" s="21" t="s">
        <v>306</v>
      </c>
      <c r="B260" s="22" t="s">
        <v>50</v>
      </c>
      <c r="C260" s="23" t="str">
        <f aca="false">VLOOKUP(soupis!B260,prvky!$A$5:$B$48,2,0)</f>
        <v>držák pro TV 40“, kovový černý, nosnost min. 60 kg, sklopný nahoru  min. +10° dolů min. -20°, otočný min. -+ 45°, uchycení VESA</v>
      </c>
      <c r="D260" s="21" t="n">
        <v>1</v>
      </c>
      <c r="E260" s="24" t="n">
        <f aca="false">VLOOKUP(soupis!B260,prvky!$A$5:$C$48,3,0)</f>
        <v>0</v>
      </c>
      <c r="F260" s="25" t="n">
        <f aca="false">E260*D260</f>
        <v>0</v>
      </c>
      <c r="G260" s="25" t="n">
        <f aca="false">F260*(1+H260/100)</f>
        <v>0</v>
      </c>
      <c r="H260" s="21" t="n">
        <v>21</v>
      </c>
    </row>
    <row r="261" customFormat="false" ht="25" hidden="false" customHeight="false" outlineLevel="0" collapsed="false">
      <c r="A261" s="21" t="s">
        <v>307</v>
      </c>
      <c r="B261" s="22" t="s">
        <v>210</v>
      </c>
      <c r="C261" s="23" t="str">
        <f aca="false">VLOOKUP(soupis!B261,prvky!$A$5:$B$48,2,0)</f>
        <v>tapeta vinylová strukturální (jemný písek) omývatelná, 2000x500, pokrytá laminátem, odolná vlhku, otěru, UV záření, paropropustná, zaoblené rohy</v>
      </c>
      <c r="D261" s="21" t="n">
        <v>1</v>
      </c>
      <c r="E261" s="24" t="n">
        <f aca="false">VLOOKUP(soupis!B261,prvky!$A$5:$C$48,3,0)</f>
        <v>0</v>
      </c>
      <c r="F261" s="25" t="n">
        <f aca="false">E261*D261</f>
        <v>0</v>
      </c>
      <c r="G261" s="25" t="n">
        <f aca="false">F261*(1+H261/100)</f>
        <v>0</v>
      </c>
      <c r="H261" s="21" t="n">
        <v>21</v>
      </c>
    </row>
    <row r="262" customFormat="false" ht="25" hidden="false" customHeight="false" outlineLevel="0" collapsed="false">
      <c r="A262" s="21" t="s">
        <v>308</v>
      </c>
      <c r="B262" s="22" t="s">
        <v>54</v>
      </c>
      <c r="C262" s="23" t="str">
        <f aca="false">VLOOKUP(soupis!B262,prvky!$A$5:$B$48,2,0)</f>
        <v>závěs blackoutový se stužkou, 100% polyester, 100% zatemnění,  (2 kusy: šířka 1500, výška 2350)+stropní Al kolejnice (bílá)+jezdci</v>
      </c>
      <c r="D262" s="21" t="n">
        <v>1</v>
      </c>
      <c r="E262" s="24" t="n">
        <f aca="false">VLOOKUP(soupis!B262,prvky!$A$5:$C$48,3,0)</f>
        <v>0</v>
      </c>
      <c r="F262" s="25" t="n">
        <f aca="false">E262*D262</f>
        <v>0</v>
      </c>
      <c r="G262" s="25" t="n">
        <f aca="false">F262*(1+H262/100)</f>
        <v>0</v>
      </c>
      <c r="H262" s="21" t="n">
        <v>21</v>
      </c>
    </row>
    <row r="263" customFormat="false" ht="25" hidden="false" customHeight="false" outlineLevel="0" collapsed="false">
      <c r="A263" s="21" t="s">
        <v>309</v>
      </c>
      <c r="B263" s="22" t="s">
        <v>56</v>
      </c>
      <c r="C263" s="23" t="str">
        <f aca="false">VLOOKUP(soupis!B263,prvky!$A$5:$B$48,2,0)</f>
        <v>trezor, 320x250x250, s elektronickým zámkem na PIN kód, 3-8 číselný kód, z ocelového plechu, černá barva, vč. 2 klíčů, napájení 4x AA 1,5V</v>
      </c>
      <c r="D263" s="21" t="n">
        <v>1</v>
      </c>
      <c r="E263" s="24" t="n">
        <f aca="false">VLOOKUP(soupis!B263,prvky!$A$5:$C$48,3,0)</f>
        <v>0</v>
      </c>
      <c r="F263" s="25" t="n">
        <f aca="false">E263*D263</f>
        <v>0</v>
      </c>
      <c r="G263" s="25" t="n">
        <f aca="false">F263*(1+H263/100)</f>
        <v>0</v>
      </c>
      <c r="H263" s="21" t="n">
        <v>21</v>
      </c>
    </row>
    <row r="264" s="15" customFormat="true" ht="20" hidden="false" customHeight="false" outlineLevel="0" collapsed="false">
      <c r="A264" s="16" t="s">
        <v>3</v>
      </c>
      <c r="B264" s="17" t="s">
        <v>11</v>
      </c>
      <c r="C264" s="18" t="s">
        <v>310</v>
      </c>
      <c r="D264" s="16" t="s">
        <v>6</v>
      </c>
      <c r="E264" s="19" t="s">
        <v>13</v>
      </c>
      <c r="F264" s="17" t="s">
        <v>14</v>
      </c>
      <c r="G264" s="17" t="s">
        <v>15</v>
      </c>
      <c r="H264" s="17" t="s">
        <v>16</v>
      </c>
    </row>
    <row r="265" customFormat="false" ht="37.5" hidden="false" customHeight="false" outlineLevel="0" collapsed="false">
      <c r="A265" s="21" t="s">
        <v>311</v>
      </c>
      <c r="B265" s="22" t="s">
        <v>18</v>
      </c>
      <c r="C265" s="23" t="str">
        <f aca="false">VLOOKUP(soupis!B265,prvky!$A$5:$B$48,2,0)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265" s="21" t="n">
        <v>1</v>
      </c>
      <c r="E265" s="24" t="n">
        <f aca="false">VLOOKUP(soupis!B265,prvky!$A$5:$C$48,3,0)</f>
        <v>0</v>
      </c>
      <c r="F265" s="25" t="n">
        <f aca="false">E265*D265</f>
        <v>0</v>
      </c>
      <c r="G265" s="25" t="n">
        <f aca="false">F265*(1+H265/100)</f>
        <v>0</v>
      </c>
      <c r="H265" s="21" t="n">
        <v>21</v>
      </c>
    </row>
    <row r="266" customFormat="false" ht="25" hidden="false" customHeight="false" outlineLevel="0" collapsed="false">
      <c r="A266" s="21" t="s">
        <v>312</v>
      </c>
      <c r="B266" s="22" t="s">
        <v>20</v>
      </c>
      <c r="C266" s="23" t="str">
        <f aca="false">VLOOKUP(soupis!B266,prvky!$A$5:$B$48,2,0)</f>
        <v>kufrbox, 800x650x550, konstrukce lamino tl.18 a 36, horní plocha a odkládací police kovová, výšková rektifikace</v>
      </c>
      <c r="D266" s="21" t="n">
        <v>2</v>
      </c>
      <c r="E266" s="24" t="n">
        <f aca="false">VLOOKUP(soupis!B266,prvky!$A$5:$C$48,3,0)</f>
        <v>0</v>
      </c>
      <c r="F266" s="25" t="n">
        <f aca="false">E266*D266</f>
        <v>0</v>
      </c>
      <c r="G266" s="25" t="n">
        <f aca="false">F266*(1+H266/100)</f>
        <v>0</v>
      </c>
      <c r="H266" s="21" t="n">
        <v>21</v>
      </c>
    </row>
    <row r="267" customFormat="false" ht="25" hidden="false" customHeight="false" outlineLevel="0" collapsed="false">
      <c r="A267" s="21" t="s">
        <v>313</v>
      </c>
      <c r="B267" s="22" t="s">
        <v>22</v>
      </c>
      <c r="C267" s="23" t="str">
        <f aca="false">VLOOKUP(soupis!B267,prvky!$A$5:$B$48,2,0)</f>
        <v>psací stůl se skříňkou pro chladničku, 1400x750x600, konstrukce lamino t.18 a 36, kovová úchytka, výšková rektifikace, odvětrání</v>
      </c>
      <c r="D267" s="21" t="n">
        <v>1</v>
      </c>
      <c r="E267" s="24" t="n">
        <f aca="false">VLOOKUP(soupis!B267,prvky!$A$5:$C$48,3,0)</f>
        <v>0</v>
      </c>
      <c r="F267" s="25" t="n">
        <f aca="false">E267*D267</f>
        <v>0</v>
      </c>
      <c r="G267" s="25" t="n">
        <f aca="false">F267*(1+H267/100)</f>
        <v>0</v>
      </c>
      <c r="H267" s="21" t="n">
        <v>21</v>
      </c>
    </row>
    <row r="268" customFormat="false" ht="15.5" hidden="false" customHeight="false" outlineLevel="0" collapsed="false">
      <c r="A268" s="21" t="s">
        <v>314</v>
      </c>
      <c r="B268" s="22" t="s">
        <v>218</v>
      </c>
      <c r="C268" s="23" t="str">
        <f aca="false">VLOOKUP(soupis!B268,prvky!$A$5:$B$48,2,0)</f>
        <v>psací stůl, 800x750x600, konstrukce lamino t.18 a 36, výšková rektifikace</v>
      </c>
      <c r="D268" s="21" t="n">
        <v>1</v>
      </c>
      <c r="E268" s="24" t="n">
        <f aca="false">VLOOKUP(soupis!B268,prvky!$A$5:$C$48,3,0)</f>
        <v>0</v>
      </c>
      <c r="F268" s="25" t="n">
        <f aca="false">E268*D268</f>
        <v>0</v>
      </c>
      <c r="G268" s="25" t="n">
        <f aca="false">F268*(1+H268/100)</f>
        <v>0</v>
      </c>
      <c r="H268" s="21" t="n">
        <v>21</v>
      </c>
    </row>
    <row r="269" customFormat="false" ht="25" hidden="false" customHeight="false" outlineLevel="0" collapsed="false">
      <c r="A269" s="21" t="s">
        <v>315</v>
      </c>
      <c r="B269" s="22" t="s">
        <v>220</v>
      </c>
      <c r="C269" s="23" t="str">
        <f aca="false">VLOOKUP(soupis!B269,prvky!$A$5:$B$48,2,0)</f>
        <v>čelo postele, 3200+2000x890x36, konstrukce lamino tl.18 a 36, zavěšeno na skrytých lištách, osazení el.krabic a lampičky</v>
      </c>
      <c r="D269" s="21" t="n">
        <v>1</v>
      </c>
      <c r="E269" s="24" t="n">
        <f aca="false">VLOOKUP(soupis!B269,prvky!$A$5:$C$48,3,0)</f>
        <v>0</v>
      </c>
      <c r="F269" s="25" t="n">
        <f aca="false">E269*D269</f>
        <v>0</v>
      </c>
      <c r="G269" s="25" t="n">
        <f aca="false">F269*(1+H269/100)</f>
        <v>0</v>
      </c>
      <c r="H269" s="21" t="n">
        <v>21</v>
      </c>
    </row>
    <row r="270" customFormat="false" ht="25" hidden="false" customHeight="false" outlineLevel="0" collapsed="false">
      <c r="A270" s="21" t="s">
        <v>316</v>
      </c>
      <c r="B270" s="22" t="s">
        <v>222</v>
      </c>
      <c r="C270" s="23" t="str">
        <f aca="false">VLOOKUP(soupis!B270,prvky!$A$5:$B$48,2,0)</f>
        <v>zástěna, 659+659+659x2515x12, probarvená MDF s kruhovými otvory, oboustranně polepená HPL, kotvení pomocí nerezových oblých držáků skel</v>
      </c>
      <c r="D270" s="21" t="n">
        <v>1</v>
      </c>
      <c r="E270" s="24" t="n">
        <f aca="false">VLOOKUP(soupis!B270,prvky!$A$5:$C$48,3,0)</f>
        <v>0</v>
      </c>
      <c r="F270" s="25" t="n">
        <f aca="false">E270*D270</f>
        <v>0</v>
      </c>
      <c r="G270" s="25" t="n">
        <f aca="false">F270*(1+H270/100)</f>
        <v>0</v>
      </c>
      <c r="H270" s="21" t="n">
        <v>21</v>
      </c>
    </row>
    <row r="271" customFormat="false" ht="15.5" hidden="false" customHeight="false" outlineLevel="0" collapsed="false">
      <c r="A271" s="21" t="s">
        <v>317</v>
      </c>
      <c r="B271" s="22" t="s">
        <v>28</v>
      </c>
      <c r="C271" s="23" t="str">
        <f aca="false">VLOOKUP(soupis!B271,prvky!$A$5:$B$48,2,0)</f>
        <v>konferenční stolek, 900x500x400, celokovový</v>
      </c>
      <c r="D271" s="21" t="n">
        <v>1</v>
      </c>
      <c r="E271" s="24" t="n">
        <f aca="false">VLOOKUP(soupis!B271,prvky!$A$5:$C$48,3,0)</f>
        <v>0</v>
      </c>
      <c r="F271" s="25" t="n">
        <f aca="false">E271*D271</f>
        <v>0</v>
      </c>
      <c r="G271" s="25" t="n">
        <f aca="false">F271*(1+H271/100)</f>
        <v>0</v>
      </c>
      <c r="H271" s="21" t="n">
        <v>21</v>
      </c>
    </row>
    <row r="272" customFormat="false" ht="15.5" hidden="false" customHeight="false" outlineLevel="0" collapsed="false">
      <c r="A272" s="21" t="s">
        <v>318</v>
      </c>
      <c r="B272" s="22" t="s">
        <v>196</v>
      </c>
      <c r="C272" s="23" t="str">
        <f aca="false">VLOOKUP(soupis!B272,prvky!$A$5:$B$48,2,0)</f>
        <v>konferenční stolek, 500x500x400, celokovový</v>
      </c>
      <c r="D272" s="21" t="n">
        <v>1</v>
      </c>
      <c r="E272" s="24" t="n">
        <f aca="false">VLOOKUP(soupis!B272,prvky!$A$5:$C$48,3,0)</f>
        <v>0</v>
      </c>
      <c r="F272" s="25" t="n">
        <f aca="false">E272*D272</f>
        <v>0</v>
      </c>
      <c r="G272" s="25" t="n">
        <f aca="false">F272*(1+H272/100)</f>
        <v>0</v>
      </c>
      <c r="H272" s="21" t="n">
        <v>21</v>
      </c>
    </row>
    <row r="273" customFormat="false" ht="15.5" hidden="false" customHeight="false" outlineLevel="0" collapsed="false">
      <c r="A273" s="21" t="s">
        <v>319</v>
      </c>
      <c r="B273" s="22" t="s">
        <v>30</v>
      </c>
      <c r="C273" s="23" t="str">
        <f aca="false">VLOOKUP(soupis!B273,prvky!$A$5:$B$48,2,0)</f>
        <v>noční stolek, 350x350x200, celokovový, závěsný na postel</v>
      </c>
      <c r="D273" s="21" t="n">
        <v>2</v>
      </c>
      <c r="E273" s="24" t="n">
        <f aca="false">VLOOKUP(soupis!B273,prvky!$A$5:$C$48,3,0)</f>
        <v>0</v>
      </c>
      <c r="F273" s="25" t="n">
        <f aca="false">E273*D273</f>
        <v>0</v>
      </c>
      <c r="G273" s="25" t="n">
        <f aca="false">F273*(1+H273/100)</f>
        <v>0</v>
      </c>
      <c r="H273" s="21" t="n">
        <v>21</v>
      </c>
    </row>
    <row r="274" customFormat="false" ht="37.5" hidden="false" customHeight="false" outlineLevel="0" collapsed="false">
      <c r="A274" s="21" t="s">
        <v>320</v>
      </c>
      <c r="B274" s="22" t="s">
        <v>32</v>
      </c>
      <c r="C274" s="23" t="str">
        <f aca="false">VLOOKUP(soupis!B274,prvky!$A$5:$B$48,2,0)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274" s="21" t="n">
        <v>2</v>
      </c>
      <c r="E274" s="24" t="n">
        <f aca="false">VLOOKUP(soupis!B274,prvky!$A$5:$C$48,3,0)</f>
        <v>0</v>
      </c>
      <c r="F274" s="25" t="n">
        <f aca="false">E274*D274</f>
        <v>0</v>
      </c>
      <c r="G274" s="25" t="n">
        <f aca="false">F274*(1+H274/100)</f>
        <v>0</v>
      </c>
      <c r="H274" s="21" t="n">
        <v>21</v>
      </c>
    </row>
    <row r="275" customFormat="false" ht="15.5" hidden="false" customHeight="false" outlineLevel="0" collapsed="false">
      <c r="A275" s="21" t="s">
        <v>321</v>
      </c>
      <c r="B275" s="22" t="s">
        <v>34</v>
      </c>
      <c r="C275" s="23" t="str">
        <f aca="false">VLOOKUP(soupis!B275,prvky!$A$5:$B$48,2,0)</f>
        <v>matrace taštičková, 900x200x2000, střední tuhost, potah Aloe Vera</v>
      </c>
      <c r="D275" s="21" t="n">
        <v>2</v>
      </c>
      <c r="E275" s="24" t="n">
        <f aca="false">VLOOKUP(soupis!B275,prvky!$A$5:$C$48,3,0)</f>
        <v>0</v>
      </c>
      <c r="F275" s="25" t="n">
        <f aca="false">E275*D275</f>
        <v>0</v>
      </c>
      <c r="G275" s="25" t="n">
        <f aca="false">F275*(1+H275/100)</f>
        <v>0</v>
      </c>
      <c r="H275" s="21" t="n">
        <v>21</v>
      </c>
    </row>
    <row r="276" customFormat="false" ht="50" hidden="false" customHeight="false" outlineLevel="0" collapsed="false">
      <c r="A276" s="21" t="s">
        <v>322</v>
      </c>
      <c r="B276" s="22" t="s">
        <v>36</v>
      </c>
      <c r="C276" s="23" t="str">
        <f aca="false">VLOOKUP(soupis!B276,prvky!$A$5:$B$48,2,0)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276" s="21" t="n">
        <v>1</v>
      </c>
      <c r="E276" s="24" t="n">
        <f aca="false">VLOOKUP(soupis!B276,prvky!$A$5:$C$48,3,0)</f>
        <v>0</v>
      </c>
      <c r="F276" s="25" t="n">
        <f aca="false">E276*D276</f>
        <v>0</v>
      </c>
      <c r="G276" s="25" t="n">
        <f aca="false">F276*(1+H276/100)</f>
        <v>0</v>
      </c>
      <c r="H276" s="21" t="n">
        <v>21</v>
      </c>
    </row>
    <row r="277" customFormat="false" ht="25" hidden="false" customHeight="false" outlineLevel="0" collapsed="false">
      <c r="A277" s="21" t="s">
        <v>323</v>
      </c>
      <c r="B277" s="22" t="s">
        <v>176</v>
      </c>
      <c r="C277" s="23" t="str">
        <f aca="false">VLOOKUP(soupis!B277,prvky!$A$5:$B$48,2,0)</f>
        <v>celočalouněná sedací souprava s podučkami, 2320x930x920, sedák 2020x570, výška sedáku 480, šířka područek 150, dřevěné nožičky, potahová látka např. ARTEMIS</v>
      </c>
      <c r="D277" s="21" t="n">
        <v>1</v>
      </c>
      <c r="E277" s="24" t="n">
        <f aca="false">VLOOKUP(soupis!B277,prvky!$A$5:$C$48,3,0)</f>
        <v>0</v>
      </c>
      <c r="F277" s="25" t="n">
        <f aca="false">E277*D277</f>
        <v>0</v>
      </c>
      <c r="G277" s="25" t="n">
        <f aca="false">F277*(1+H277/100)</f>
        <v>0</v>
      </c>
      <c r="H277" s="21" t="n">
        <v>21</v>
      </c>
    </row>
    <row r="278" customFormat="false" ht="25" hidden="false" customHeight="false" outlineLevel="0" collapsed="false">
      <c r="A278" s="21" t="s">
        <v>324</v>
      </c>
      <c r="B278" s="22" t="s">
        <v>201</v>
      </c>
      <c r="C278" s="23" t="str">
        <f aca="false">VLOOKUP(soupis!B278,prvky!$A$5:$B$48,2,0)</f>
        <v>celočalouněné křeslo s područkami, 850x950x920, sedák 550x550, výška sedáku 500, šířka područek 150, dřevěné nožičky, potahová látka např. ARTEMIS</v>
      </c>
      <c r="D278" s="21" t="n">
        <v>1</v>
      </c>
      <c r="E278" s="24" t="n">
        <f aca="false">VLOOKUP(soupis!B278,prvky!$A$5:$C$48,3,0)</f>
        <v>0</v>
      </c>
      <c r="F278" s="25" t="n">
        <f aca="false">E278*D278</f>
        <v>0</v>
      </c>
      <c r="G278" s="25" t="n">
        <f aca="false">F278*(1+H278/100)</f>
        <v>0</v>
      </c>
      <c r="H278" s="21" t="n">
        <v>21</v>
      </c>
    </row>
    <row r="279" customFormat="false" ht="25" hidden="false" customHeight="false" outlineLevel="0" collapsed="false">
      <c r="A279" s="21" t="s">
        <v>325</v>
      </c>
      <c r="B279" s="22" t="s">
        <v>38</v>
      </c>
      <c r="C279" s="23" t="str">
        <f aca="false">VLOOKUP(soupis!B279,prvky!$A$5:$B$48,2,0)</f>
        <v>dřevěná buková židle, čalouněný sedák i opěrák, 460x940x480, potahová látka např. ARTEMIS</v>
      </c>
      <c r="D279" s="21" t="n">
        <v>2</v>
      </c>
      <c r="E279" s="24" t="n">
        <f aca="false">VLOOKUP(soupis!B279,prvky!$A$5:$C$48,3,0)</f>
        <v>0</v>
      </c>
      <c r="F279" s="25" t="n">
        <f aca="false">E279*D279</f>
        <v>0</v>
      </c>
      <c r="G279" s="25" t="n">
        <f aca="false">F279*(1+H279/100)</f>
        <v>0</v>
      </c>
      <c r="H279" s="21" t="n">
        <v>21</v>
      </c>
    </row>
    <row r="280" customFormat="false" ht="25" hidden="false" customHeight="false" outlineLevel="0" collapsed="false">
      <c r="A280" s="21" t="s">
        <v>326</v>
      </c>
      <c r="B280" s="22" t="s">
        <v>233</v>
      </c>
      <c r="C280" s="23" t="str">
        <f aca="false">VLOOKUP(soupis!B280,prvky!$A$5:$B$48,2,0)</f>
        <v>němý sluha, 380x1110x395, konstrukce dubové dřevo, podnos a ramínko akátové dřevo, vkládací police s prohlubní MDF</v>
      </c>
      <c r="D280" s="21" t="n">
        <v>1</v>
      </c>
      <c r="E280" s="24" t="n">
        <f aca="false">VLOOKUP(soupis!B280,prvky!$A$5:$C$48,3,0)</f>
        <v>0</v>
      </c>
      <c r="F280" s="25" t="n">
        <f aca="false">E280*D280</f>
        <v>0</v>
      </c>
      <c r="G280" s="25" t="n">
        <f aca="false">F280*(1+H280/100)</f>
        <v>0</v>
      </c>
      <c r="H280" s="21" t="n">
        <v>21</v>
      </c>
    </row>
    <row r="281" customFormat="false" ht="37.5" hidden="false" customHeight="false" outlineLevel="0" collapsed="false">
      <c r="A281" s="21" t="s">
        <v>327</v>
      </c>
      <c r="B281" s="22" t="s">
        <v>40</v>
      </c>
      <c r="C281" s="23" t="str">
        <f aca="false">VLOOKUP(soupis!B281,prvky!$A$5:$B$48,2,0)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281" s="21" t="n">
        <v>2</v>
      </c>
      <c r="E281" s="24" t="n">
        <f aca="false">VLOOKUP(soupis!B281,prvky!$A$5:$C$48,3,0)</f>
        <v>0</v>
      </c>
      <c r="F281" s="25" t="n">
        <f aca="false">E281*D281</f>
        <v>0</v>
      </c>
      <c r="G281" s="25" t="n">
        <f aca="false">F281*(1+H281/100)</f>
        <v>0</v>
      </c>
      <c r="H281" s="21" t="n">
        <v>21</v>
      </c>
    </row>
    <row r="282" customFormat="false" ht="25" hidden="false" customHeight="false" outlineLevel="0" collapsed="false">
      <c r="A282" s="21" t="s">
        <v>328</v>
      </c>
      <c r="B282" s="22" t="s">
        <v>42</v>
      </c>
      <c r="C282" s="23" t="str">
        <f aca="false">VLOOKUP(soupis!B282,prvky!$A$5:$B$48,2,0)</f>
        <v>stojací lampa s dřevěnou trojnožkou, přírodní dřevo, výška 1453, stínidlo šedé válcové průměr 400/výška 300 ze 100% bavlny, napájecí kabel s nášlapným spínačem</v>
      </c>
      <c r="D282" s="21" t="n">
        <v>2</v>
      </c>
      <c r="E282" s="24" t="n">
        <f aca="false">VLOOKUP(soupis!B282,prvky!$A$5:$C$48,3,0)</f>
        <v>0</v>
      </c>
      <c r="F282" s="25" t="n">
        <f aca="false">E282*D282</f>
        <v>0</v>
      </c>
      <c r="G282" s="25" t="n">
        <f aca="false">F282*(1+H282/100)</f>
        <v>0</v>
      </c>
      <c r="H282" s="21" t="n">
        <v>21</v>
      </c>
    </row>
    <row r="283" customFormat="false" ht="37.5" hidden="false" customHeight="false" outlineLevel="0" collapsed="false">
      <c r="A283" s="21" t="s">
        <v>329</v>
      </c>
      <c r="B283" s="22" t="s">
        <v>44</v>
      </c>
      <c r="C283" s="23" t="str">
        <f aca="false">VLOOKUP(soupis!B283,prvky!$A$5:$B$48,2,0)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283" s="21" t="n">
        <v>6</v>
      </c>
      <c r="E283" s="24" t="n">
        <f aca="false">VLOOKUP(soupis!B283,prvky!$A$5:$C$48,3,0)</f>
        <v>0</v>
      </c>
      <c r="F283" s="25" t="n">
        <f aca="false">E283*D283</f>
        <v>0</v>
      </c>
      <c r="G283" s="25" t="n">
        <f aca="false">F283*(1+H283/100)</f>
        <v>0</v>
      </c>
      <c r="H283" s="21" t="n">
        <v>21</v>
      </c>
    </row>
    <row r="284" customFormat="false" ht="25" hidden="false" customHeight="false" outlineLevel="0" collapsed="false">
      <c r="A284" s="21" t="s">
        <v>330</v>
      </c>
      <c r="B284" s="22" t="s">
        <v>46</v>
      </c>
      <c r="C284" s="23" t="str">
        <f aca="false">VLOOKUP(soupis!B284,prvky!$A$5:$B$48,2,0)</f>
        <v>chladnička s mrazicím boxem, 472x492x450, objem 45 l (mrazící box 4,3 l), energetická třída A++, možnost otáčení dveří</v>
      </c>
      <c r="D284" s="21" t="n">
        <v>1</v>
      </c>
      <c r="E284" s="24" t="n">
        <f aca="false">VLOOKUP(soupis!B284,prvky!$A$5:$C$48,3,0)</f>
        <v>0</v>
      </c>
      <c r="F284" s="25" t="n">
        <f aca="false">E284*D284</f>
        <v>0</v>
      </c>
      <c r="G284" s="25" t="n">
        <f aca="false">F284*(1+H284/100)</f>
        <v>0</v>
      </c>
      <c r="H284" s="21" t="n">
        <v>21</v>
      </c>
    </row>
    <row r="285" customFormat="false" ht="37.5" hidden="false" customHeight="false" outlineLevel="0" collapsed="false">
      <c r="A285" s="21" t="s">
        <v>331</v>
      </c>
      <c r="B285" s="22" t="s">
        <v>48</v>
      </c>
      <c r="C285" s="23" t="str">
        <f aca="false">VLOOKUP(soupis!B285,prvky!$A$5:$B$48,2,0)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285" s="21" t="n">
        <v>2</v>
      </c>
      <c r="E285" s="24" t="n">
        <f aca="false">VLOOKUP(soupis!B285,prvky!$A$5:$C$48,3,0)</f>
        <v>0</v>
      </c>
      <c r="F285" s="25" t="n">
        <f aca="false">E285*D285</f>
        <v>0</v>
      </c>
      <c r="G285" s="25" t="n">
        <f aca="false">F285*(1+H285/100)</f>
        <v>0</v>
      </c>
      <c r="H285" s="21" t="n">
        <v>21</v>
      </c>
    </row>
    <row r="286" customFormat="false" ht="25" hidden="false" customHeight="false" outlineLevel="0" collapsed="false">
      <c r="A286" s="21" t="s">
        <v>332</v>
      </c>
      <c r="B286" s="22" t="s">
        <v>50</v>
      </c>
      <c r="C286" s="23" t="str">
        <f aca="false">VLOOKUP(soupis!B286,prvky!$A$5:$B$48,2,0)</f>
        <v>držák pro TV 40“, kovový černý, nosnost min. 60 kg, sklopný nahoru  min. +10° dolů min. -20°, otočný min. -+ 45°, uchycení VESA</v>
      </c>
      <c r="D286" s="21" t="n">
        <v>2</v>
      </c>
      <c r="E286" s="24" t="n">
        <f aca="false">VLOOKUP(soupis!B286,prvky!$A$5:$C$48,3,0)</f>
        <v>0</v>
      </c>
      <c r="F286" s="25" t="n">
        <f aca="false">E286*D286</f>
        <v>0</v>
      </c>
      <c r="G286" s="25" t="n">
        <f aca="false">F286*(1+H286/100)</f>
        <v>0</v>
      </c>
      <c r="H286" s="21" t="n">
        <v>21</v>
      </c>
    </row>
    <row r="287" customFormat="false" ht="25" hidden="false" customHeight="false" outlineLevel="0" collapsed="false">
      <c r="A287" s="21" t="s">
        <v>333</v>
      </c>
      <c r="B287" s="22" t="s">
        <v>241</v>
      </c>
      <c r="C287" s="23" t="str">
        <f aca="false">VLOOKUP(soupis!B287,prvky!$A$5:$B$48,2,0)</f>
        <v>tapeta vinylová strukturální (jemný písek) omývatelná, 2000x500, pokrytá laminátem, odolná vlhku, otěru, UV záření, paropropustná, zaoblené rohy</v>
      </c>
      <c r="D287" s="21" t="n">
        <v>1</v>
      </c>
      <c r="E287" s="24" t="n">
        <f aca="false">VLOOKUP(soupis!B287,prvky!$A$5:$C$48,3,0)</f>
        <v>0</v>
      </c>
      <c r="F287" s="25" t="n">
        <f aca="false">E287*D287</f>
        <v>0</v>
      </c>
      <c r="G287" s="25" t="n">
        <f aca="false">F287*(1+H287/100)</f>
        <v>0</v>
      </c>
      <c r="H287" s="21" t="n">
        <v>21</v>
      </c>
    </row>
    <row r="288" customFormat="false" ht="25" hidden="false" customHeight="false" outlineLevel="0" collapsed="false">
      <c r="A288" s="21" t="s">
        <v>334</v>
      </c>
      <c r="B288" s="22" t="s">
        <v>54</v>
      </c>
      <c r="C288" s="23" t="str">
        <f aca="false">VLOOKUP(soupis!B288,prvky!$A$5:$B$48,2,0)</f>
        <v>závěs blackoutový se stužkou, 100% polyester, 100% zatemnění,  (2 kusy: šířka 1500, výška 2350)+stropní Al kolejnice (bílá)+jezdci</v>
      </c>
      <c r="D288" s="21" t="n">
        <v>3</v>
      </c>
      <c r="E288" s="24" t="n">
        <f aca="false">VLOOKUP(soupis!B288,prvky!$A$5:$C$48,3,0)</f>
        <v>0</v>
      </c>
      <c r="F288" s="25" t="n">
        <f aca="false">E288*D288</f>
        <v>0</v>
      </c>
      <c r="G288" s="25" t="n">
        <f aca="false">F288*(1+H288/100)</f>
        <v>0</v>
      </c>
      <c r="H288" s="21" t="n">
        <v>21</v>
      </c>
    </row>
    <row r="289" customFormat="false" ht="25" hidden="false" customHeight="false" outlineLevel="0" collapsed="false">
      <c r="A289" s="21" t="s">
        <v>335</v>
      </c>
      <c r="B289" s="22" t="s">
        <v>56</v>
      </c>
      <c r="C289" s="23" t="str">
        <f aca="false">VLOOKUP(soupis!B289,prvky!$A$5:$B$48,2,0)</f>
        <v>trezor, 320x250x250, s elektronickým zámkem na PIN kód, 3-8 číselný kód, z ocelového plechu, černá barva, vč. 2 klíčů, napájení 4x AA 1,5V</v>
      </c>
      <c r="D289" s="21" t="n">
        <v>1</v>
      </c>
      <c r="E289" s="24" t="n">
        <f aca="false">VLOOKUP(soupis!B289,prvky!$A$5:$C$48,3,0)</f>
        <v>0</v>
      </c>
      <c r="F289" s="25" t="n">
        <f aca="false">E289*D289</f>
        <v>0</v>
      </c>
      <c r="G289" s="25" t="n">
        <f aca="false">F289*(1+H289/100)</f>
        <v>0</v>
      </c>
      <c r="H289" s="21" t="n">
        <v>21</v>
      </c>
    </row>
    <row r="290" s="15" customFormat="true" ht="20" hidden="false" customHeight="false" outlineLevel="0" collapsed="false">
      <c r="A290" s="16" t="s">
        <v>3</v>
      </c>
      <c r="B290" s="17" t="s">
        <v>11</v>
      </c>
      <c r="C290" s="18" t="s">
        <v>336</v>
      </c>
      <c r="D290" s="16" t="s">
        <v>6</v>
      </c>
      <c r="E290" s="19" t="s">
        <v>13</v>
      </c>
      <c r="F290" s="17" t="s">
        <v>14</v>
      </c>
      <c r="G290" s="17" t="s">
        <v>15</v>
      </c>
      <c r="H290" s="17" t="s">
        <v>16</v>
      </c>
    </row>
    <row r="291" customFormat="false" ht="37.5" hidden="false" customHeight="false" outlineLevel="0" collapsed="false">
      <c r="A291" s="21" t="s">
        <v>337</v>
      </c>
      <c r="B291" s="22" t="s">
        <v>18</v>
      </c>
      <c r="C291" s="23" t="str">
        <f aca="false">VLOOKUP(soupis!B291,prvky!$A$5:$B$48,2,0)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291" s="21" t="n">
        <v>1</v>
      </c>
      <c r="E291" s="24" t="n">
        <f aca="false">VLOOKUP(soupis!B291,prvky!$A$5:$C$48,3,0)</f>
        <v>0</v>
      </c>
      <c r="F291" s="25" t="n">
        <f aca="false">E291*D291</f>
        <v>0</v>
      </c>
      <c r="G291" s="25" t="n">
        <f aca="false">F291*(1+H291/100)</f>
        <v>0</v>
      </c>
      <c r="H291" s="21" t="n">
        <v>21</v>
      </c>
    </row>
    <row r="292" customFormat="false" ht="25" hidden="false" customHeight="false" outlineLevel="0" collapsed="false">
      <c r="A292" s="21" t="s">
        <v>338</v>
      </c>
      <c r="B292" s="22" t="s">
        <v>20</v>
      </c>
      <c r="C292" s="23" t="str">
        <f aca="false">VLOOKUP(soupis!B292,prvky!$A$5:$B$48,2,0)</f>
        <v>kufrbox, 800x650x550, konstrukce lamino tl.18 a 36, horní plocha a odkládací police kovová, výšková rektifikace</v>
      </c>
      <c r="D292" s="21" t="n">
        <v>1</v>
      </c>
      <c r="E292" s="24" t="n">
        <f aca="false">VLOOKUP(soupis!B292,prvky!$A$5:$C$48,3,0)</f>
        <v>0</v>
      </c>
      <c r="F292" s="25" t="n">
        <f aca="false">E292*D292</f>
        <v>0</v>
      </c>
      <c r="G292" s="25" t="n">
        <f aca="false">F292*(1+H292/100)</f>
        <v>0</v>
      </c>
      <c r="H292" s="21" t="n">
        <v>21</v>
      </c>
    </row>
    <row r="293" customFormat="false" ht="25" hidden="false" customHeight="false" outlineLevel="0" collapsed="false">
      <c r="A293" s="21" t="s">
        <v>339</v>
      </c>
      <c r="B293" s="22" t="s">
        <v>22</v>
      </c>
      <c r="C293" s="23" t="str">
        <f aca="false">VLOOKUP(soupis!B293,prvky!$A$5:$B$48,2,0)</f>
        <v>psací stůl se skříňkou pro chladničku, 1400x750x600, konstrukce lamino t.18 a 36, kovová úchytka, výšková rektifikace, odvětrání</v>
      </c>
      <c r="D293" s="21" t="n">
        <v>1</v>
      </c>
      <c r="E293" s="24" t="n">
        <f aca="false">VLOOKUP(soupis!B293,prvky!$A$5:$C$48,3,0)</f>
        <v>0</v>
      </c>
      <c r="F293" s="25" t="n">
        <f aca="false">E293*D293</f>
        <v>0</v>
      </c>
      <c r="G293" s="25" t="n">
        <f aca="false">F293*(1+H293/100)</f>
        <v>0</v>
      </c>
      <c r="H293" s="21" t="n">
        <v>21</v>
      </c>
    </row>
    <row r="294" customFormat="false" ht="25" hidden="false" customHeight="false" outlineLevel="0" collapsed="false">
      <c r="A294" s="21" t="s">
        <v>340</v>
      </c>
      <c r="B294" s="22" t="s">
        <v>24</v>
      </c>
      <c r="C294" s="23" t="str">
        <f aca="false">VLOOKUP(soupis!B294,prvky!$A$5:$B$48,2,0)</f>
        <v>čelo postele, 2000+3000+1264x890x36, konstrukce lamino tl.18 a 36, zavěšeno na skrytých lištách, osazení el.krabic a lampičky</v>
      </c>
      <c r="D294" s="21" t="n">
        <v>1</v>
      </c>
      <c r="E294" s="24" t="n">
        <f aca="false">VLOOKUP(soupis!B294,prvky!$A$5:$C$48,3,0)</f>
        <v>0</v>
      </c>
      <c r="F294" s="25" t="n">
        <f aca="false">E294*D294</f>
        <v>0</v>
      </c>
      <c r="G294" s="25" t="n">
        <f aca="false">F294*(1+H294/100)</f>
        <v>0</v>
      </c>
      <c r="H294" s="21" t="n">
        <v>21</v>
      </c>
    </row>
    <row r="295" customFormat="false" ht="25" hidden="false" customHeight="false" outlineLevel="0" collapsed="false">
      <c r="A295" s="21" t="s">
        <v>341</v>
      </c>
      <c r="B295" s="22" t="s">
        <v>26</v>
      </c>
      <c r="C295" s="23" t="str">
        <f aca="false">VLOOKUP(soupis!B295,prvky!$A$5:$B$48,2,0)</f>
        <v>zástěna, 716x2515x12, probarvená MDF s kruhovými otvory, oboustranně polepená HPL, kotvení pomocí nerezových oblých držáků skel</v>
      </c>
      <c r="D295" s="21" t="n">
        <v>1</v>
      </c>
      <c r="E295" s="24" t="n">
        <f aca="false">VLOOKUP(soupis!B295,prvky!$A$5:$C$48,3,0)</f>
        <v>0</v>
      </c>
      <c r="F295" s="25" t="n">
        <f aca="false">E295*D295</f>
        <v>0</v>
      </c>
      <c r="G295" s="25" t="n">
        <f aca="false">F295*(1+H295/100)</f>
        <v>0</v>
      </c>
      <c r="H295" s="21" t="n">
        <v>21</v>
      </c>
    </row>
    <row r="296" customFormat="false" ht="15.5" hidden="false" customHeight="false" outlineLevel="0" collapsed="false">
      <c r="A296" s="21" t="s">
        <v>342</v>
      </c>
      <c r="B296" s="22" t="s">
        <v>28</v>
      </c>
      <c r="C296" s="23" t="str">
        <f aca="false">VLOOKUP(soupis!B296,prvky!$A$5:$B$48,2,0)</f>
        <v>konferenční stolek, 900x500x400, celokovový</v>
      </c>
      <c r="D296" s="21" t="n">
        <v>1</v>
      </c>
      <c r="E296" s="24" t="n">
        <f aca="false">VLOOKUP(soupis!B296,prvky!$A$5:$C$48,3,0)</f>
        <v>0</v>
      </c>
      <c r="F296" s="25" t="n">
        <f aca="false">E296*D296</f>
        <v>0</v>
      </c>
      <c r="G296" s="25" t="n">
        <f aca="false">F296*(1+H296/100)</f>
        <v>0</v>
      </c>
      <c r="H296" s="21" t="n">
        <v>21</v>
      </c>
    </row>
    <row r="297" customFormat="false" ht="15.5" hidden="false" customHeight="false" outlineLevel="0" collapsed="false">
      <c r="A297" s="21" t="s">
        <v>343</v>
      </c>
      <c r="B297" s="22" t="s">
        <v>30</v>
      </c>
      <c r="C297" s="23" t="str">
        <f aca="false">VLOOKUP(soupis!B297,prvky!$A$5:$B$48,2,0)</f>
        <v>noční stolek, 350x350x200, celokovový, závěsný na postel</v>
      </c>
      <c r="D297" s="21" t="n">
        <v>2</v>
      </c>
      <c r="E297" s="24" t="n">
        <f aca="false">VLOOKUP(soupis!B297,prvky!$A$5:$C$48,3,0)</f>
        <v>0</v>
      </c>
      <c r="F297" s="25" t="n">
        <f aca="false">E297*D297</f>
        <v>0</v>
      </c>
      <c r="G297" s="25" t="n">
        <f aca="false">F297*(1+H297/100)</f>
        <v>0</v>
      </c>
      <c r="H297" s="21" t="n">
        <v>21</v>
      </c>
    </row>
    <row r="298" customFormat="false" ht="37.5" hidden="false" customHeight="false" outlineLevel="0" collapsed="false">
      <c r="A298" s="21" t="s">
        <v>344</v>
      </c>
      <c r="B298" s="22" t="s">
        <v>32</v>
      </c>
      <c r="C298" s="23" t="str">
        <f aca="false">VLOOKUP(soupis!B298,prvky!$A$5:$B$48,2,0)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298" s="21" t="n">
        <v>2</v>
      </c>
      <c r="E298" s="24" t="n">
        <f aca="false">VLOOKUP(soupis!B298,prvky!$A$5:$C$48,3,0)</f>
        <v>0</v>
      </c>
      <c r="F298" s="25" t="n">
        <f aca="false">E298*D298</f>
        <v>0</v>
      </c>
      <c r="G298" s="25" t="n">
        <f aca="false">F298*(1+H298/100)</f>
        <v>0</v>
      </c>
      <c r="H298" s="21" t="n">
        <v>21</v>
      </c>
    </row>
    <row r="299" customFormat="false" ht="15.5" hidden="false" customHeight="false" outlineLevel="0" collapsed="false">
      <c r="A299" s="21" t="s">
        <v>345</v>
      </c>
      <c r="B299" s="22" t="s">
        <v>34</v>
      </c>
      <c r="C299" s="23" t="str">
        <f aca="false">VLOOKUP(soupis!B299,prvky!$A$5:$B$48,2,0)</f>
        <v>matrace taštičková, 900x200x2000, střední tuhost, potah Aloe Vera</v>
      </c>
      <c r="D299" s="21" t="n">
        <v>2</v>
      </c>
      <c r="E299" s="24" t="n">
        <f aca="false">VLOOKUP(soupis!B299,prvky!$A$5:$C$48,3,0)</f>
        <v>0</v>
      </c>
      <c r="F299" s="25" t="n">
        <f aca="false">E299*D299</f>
        <v>0</v>
      </c>
      <c r="G299" s="25" t="n">
        <f aca="false">F299*(1+H299/100)</f>
        <v>0</v>
      </c>
      <c r="H299" s="21" t="n">
        <v>21</v>
      </c>
    </row>
    <row r="300" customFormat="false" ht="50" hidden="false" customHeight="false" outlineLevel="0" collapsed="false">
      <c r="A300" s="21" t="s">
        <v>346</v>
      </c>
      <c r="B300" s="22" t="s">
        <v>36</v>
      </c>
      <c r="C300" s="23" t="str">
        <f aca="false">VLOOKUP(soupis!B300,prvky!$A$5:$B$48,2,0)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300" s="21" t="n">
        <v>1</v>
      </c>
      <c r="E300" s="24" t="n">
        <f aca="false">VLOOKUP(soupis!B300,prvky!$A$5:$C$48,3,0)</f>
        <v>0</v>
      </c>
      <c r="F300" s="25" t="n">
        <f aca="false">E300*D300</f>
        <v>0</v>
      </c>
      <c r="G300" s="25" t="n">
        <f aca="false">F300*(1+H300/100)</f>
        <v>0</v>
      </c>
      <c r="H300" s="21" t="n">
        <v>21</v>
      </c>
    </row>
    <row r="301" customFormat="false" ht="25" hidden="false" customHeight="false" outlineLevel="0" collapsed="false">
      <c r="A301" s="21" t="s">
        <v>347</v>
      </c>
      <c r="B301" s="22" t="s">
        <v>38</v>
      </c>
      <c r="C301" s="23" t="str">
        <f aca="false">VLOOKUP(soupis!B301,prvky!$A$5:$B$48,2,0)</f>
        <v>dřevěná buková židle, čalouněný sedák i opěrák, 460x940x480, potahová látka např. ARTEMIS</v>
      </c>
      <c r="D301" s="21" t="n">
        <v>1</v>
      </c>
      <c r="E301" s="24" t="n">
        <f aca="false">VLOOKUP(soupis!B301,prvky!$A$5:$C$48,3,0)</f>
        <v>0</v>
      </c>
      <c r="F301" s="25" t="n">
        <f aca="false">E301*D301</f>
        <v>0</v>
      </c>
      <c r="G301" s="25" t="n">
        <f aca="false">F301*(1+H301/100)</f>
        <v>0</v>
      </c>
      <c r="H301" s="21" t="n">
        <v>21</v>
      </c>
    </row>
    <row r="302" customFormat="false" ht="37.5" hidden="false" customHeight="false" outlineLevel="0" collapsed="false">
      <c r="A302" s="21" t="s">
        <v>348</v>
      </c>
      <c r="B302" s="22" t="s">
        <v>40</v>
      </c>
      <c r="C302" s="23" t="str">
        <f aca="false">VLOOKUP(soupis!B302,prvky!$A$5:$B$48,2,0)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302" s="21" t="n">
        <v>2</v>
      </c>
      <c r="E302" s="24" t="n">
        <f aca="false">VLOOKUP(soupis!B302,prvky!$A$5:$C$48,3,0)</f>
        <v>0</v>
      </c>
      <c r="F302" s="25" t="n">
        <f aca="false">E302*D302</f>
        <v>0</v>
      </c>
      <c r="G302" s="25" t="n">
        <f aca="false">F302*(1+H302/100)</f>
        <v>0</v>
      </c>
      <c r="H302" s="21" t="n">
        <v>21</v>
      </c>
    </row>
    <row r="303" customFormat="false" ht="25" hidden="false" customHeight="false" outlineLevel="0" collapsed="false">
      <c r="A303" s="21" t="s">
        <v>349</v>
      </c>
      <c r="B303" s="22" t="s">
        <v>42</v>
      </c>
      <c r="C303" s="23" t="str">
        <f aca="false">VLOOKUP(soupis!B303,prvky!$A$5:$B$48,2,0)</f>
        <v>stojací lampa s dřevěnou trojnožkou, přírodní dřevo, výška 1453, stínidlo šedé válcové průměr 400/výška 300 ze 100% bavlny, napájecí kabel s nášlapným spínačem</v>
      </c>
      <c r="D303" s="21" t="n">
        <v>1</v>
      </c>
      <c r="E303" s="24" t="n">
        <f aca="false">VLOOKUP(soupis!B303,prvky!$A$5:$C$48,3,0)</f>
        <v>0</v>
      </c>
      <c r="F303" s="25" t="n">
        <f aca="false">E303*D303</f>
        <v>0</v>
      </c>
      <c r="G303" s="25" t="n">
        <f aca="false">F303*(1+H303/100)</f>
        <v>0</v>
      </c>
      <c r="H303" s="21" t="n">
        <v>21</v>
      </c>
    </row>
    <row r="304" customFormat="false" ht="37.5" hidden="false" customHeight="false" outlineLevel="0" collapsed="false">
      <c r="A304" s="21" t="s">
        <v>350</v>
      </c>
      <c r="B304" s="22" t="s">
        <v>44</v>
      </c>
      <c r="C304" s="23" t="str">
        <f aca="false">VLOOKUP(soupis!B304,prvky!$A$5:$B$48,2,0)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304" s="21" t="n">
        <v>4</v>
      </c>
      <c r="E304" s="24" t="n">
        <f aca="false">VLOOKUP(soupis!B304,prvky!$A$5:$C$48,3,0)</f>
        <v>0</v>
      </c>
      <c r="F304" s="25" t="n">
        <f aca="false">E304*D304</f>
        <v>0</v>
      </c>
      <c r="G304" s="25" t="n">
        <f aca="false">F304*(1+H304/100)</f>
        <v>0</v>
      </c>
      <c r="H304" s="21" t="n">
        <v>21</v>
      </c>
    </row>
    <row r="305" customFormat="false" ht="25" hidden="false" customHeight="false" outlineLevel="0" collapsed="false">
      <c r="A305" s="21" t="s">
        <v>351</v>
      </c>
      <c r="B305" s="22" t="s">
        <v>46</v>
      </c>
      <c r="C305" s="23" t="str">
        <f aca="false">VLOOKUP(soupis!B305,prvky!$A$5:$B$48,2,0)</f>
        <v>chladnička s mrazicím boxem, 472x492x450, objem 45 l (mrazící box 4,3 l), energetická třída A++, možnost otáčení dveří</v>
      </c>
      <c r="D305" s="21" t="n">
        <v>1</v>
      </c>
      <c r="E305" s="24" t="n">
        <f aca="false">VLOOKUP(soupis!B305,prvky!$A$5:$C$48,3,0)</f>
        <v>0</v>
      </c>
      <c r="F305" s="25" t="n">
        <f aca="false">E305*D305</f>
        <v>0</v>
      </c>
      <c r="G305" s="25" t="n">
        <f aca="false">F305*(1+H305/100)</f>
        <v>0</v>
      </c>
      <c r="H305" s="21" t="n">
        <v>21</v>
      </c>
    </row>
    <row r="306" customFormat="false" ht="37.5" hidden="false" customHeight="false" outlineLevel="0" collapsed="false">
      <c r="A306" s="21" t="s">
        <v>352</v>
      </c>
      <c r="B306" s="22" t="s">
        <v>48</v>
      </c>
      <c r="C306" s="23" t="str">
        <f aca="false">VLOOKUP(soupis!B306,prvky!$A$5:$B$48,2,0)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306" s="21" t="n">
        <v>1</v>
      </c>
      <c r="E306" s="24" t="n">
        <f aca="false">VLOOKUP(soupis!B306,prvky!$A$5:$C$48,3,0)</f>
        <v>0</v>
      </c>
      <c r="F306" s="25" t="n">
        <f aca="false">E306*D306</f>
        <v>0</v>
      </c>
      <c r="G306" s="25" t="n">
        <f aca="false">F306*(1+H306/100)</f>
        <v>0</v>
      </c>
      <c r="H306" s="21" t="n">
        <v>21</v>
      </c>
    </row>
    <row r="307" customFormat="false" ht="25" hidden="false" customHeight="false" outlineLevel="0" collapsed="false">
      <c r="A307" s="21" t="s">
        <v>353</v>
      </c>
      <c r="B307" s="22" t="s">
        <v>50</v>
      </c>
      <c r="C307" s="23" t="str">
        <f aca="false">VLOOKUP(soupis!B307,prvky!$A$5:$B$48,2,0)</f>
        <v>držák pro TV 40“, kovový černý, nosnost min. 60 kg, sklopný nahoru  min. +10° dolů min. -20°, otočný min. -+ 45°, uchycení VESA</v>
      </c>
      <c r="D307" s="21" t="n">
        <v>1</v>
      </c>
      <c r="E307" s="24" t="n">
        <f aca="false">VLOOKUP(soupis!B307,prvky!$A$5:$C$48,3,0)</f>
        <v>0</v>
      </c>
      <c r="F307" s="25" t="n">
        <f aca="false">E307*D307</f>
        <v>0</v>
      </c>
      <c r="G307" s="25" t="n">
        <f aca="false">F307*(1+H307/100)</f>
        <v>0</v>
      </c>
      <c r="H307" s="21" t="n">
        <v>21</v>
      </c>
    </row>
    <row r="308" customFormat="false" ht="25" hidden="false" customHeight="false" outlineLevel="0" collapsed="false">
      <c r="A308" s="21" t="s">
        <v>354</v>
      </c>
      <c r="B308" s="22" t="s">
        <v>52</v>
      </c>
      <c r="C308" s="23" t="str">
        <f aca="false">VLOOKUP(soupis!B308,prvky!$A$5:$B$48,2,0)</f>
        <v>tapeta vinylová strukturální (jemný písek) omývatelná, 3000x1350, pokrytá laminátem, odolná vlhku, otěru, UV záření, paropropustná</v>
      </c>
      <c r="D308" s="21" t="n">
        <v>1</v>
      </c>
      <c r="E308" s="24" t="n">
        <f aca="false">VLOOKUP(soupis!B308,prvky!$A$5:$C$48,3,0)</f>
        <v>0</v>
      </c>
      <c r="F308" s="25" t="n">
        <f aca="false">E308*D308</f>
        <v>0</v>
      </c>
      <c r="G308" s="25" t="n">
        <f aca="false">F308*(1+H308/100)</f>
        <v>0</v>
      </c>
      <c r="H308" s="21" t="n">
        <v>21</v>
      </c>
    </row>
    <row r="309" customFormat="false" ht="25" hidden="false" customHeight="false" outlineLevel="0" collapsed="false">
      <c r="A309" s="21" t="s">
        <v>355</v>
      </c>
      <c r="B309" s="22" t="s">
        <v>54</v>
      </c>
      <c r="C309" s="23" t="str">
        <f aca="false">VLOOKUP(soupis!B309,prvky!$A$5:$B$48,2,0)</f>
        <v>závěs blackoutový se stužkou, 100% polyester, 100% zatemnění,  (2 kusy: šířka 1500, výška 2350)+stropní Al kolejnice (bílá)+jezdci</v>
      </c>
      <c r="D309" s="21" t="n">
        <v>2</v>
      </c>
      <c r="E309" s="24" t="n">
        <f aca="false">VLOOKUP(soupis!B309,prvky!$A$5:$C$48,3,0)</f>
        <v>0</v>
      </c>
      <c r="F309" s="25" t="n">
        <f aca="false">E309*D309</f>
        <v>0</v>
      </c>
      <c r="G309" s="25" t="n">
        <f aca="false">F309*(1+H309/100)</f>
        <v>0</v>
      </c>
      <c r="H309" s="21" t="n">
        <v>21</v>
      </c>
    </row>
    <row r="310" customFormat="false" ht="25" hidden="false" customHeight="false" outlineLevel="0" collapsed="false">
      <c r="A310" s="21" t="s">
        <v>356</v>
      </c>
      <c r="B310" s="22" t="s">
        <v>56</v>
      </c>
      <c r="C310" s="23" t="str">
        <f aca="false">VLOOKUP(soupis!B310,prvky!$A$5:$B$48,2,0)</f>
        <v>trezor, 320x250x250, s elektronickým zámkem na PIN kód, 3-8 číselný kód, z ocelového plechu, černá barva, vč. 2 klíčů, napájení 4x AA 1,5V</v>
      </c>
      <c r="D310" s="21" t="n">
        <v>1</v>
      </c>
      <c r="E310" s="24" t="n">
        <f aca="false">VLOOKUP(soupis!B310,prvky!$A$5:$C$48,3,0)</f>
        <v>0</v>
      </c>
      <c r="F310" s="25" t="n">
        <f aca="false">E310*D310</f>
        <v>0</v>
      </c>
      <c r="G310" s="25" t="n">
        <f aca="false">F310*(1+H310/100)</f>
        <v>0</v>
      </c>
      <c r="H310" s="21" t="n">
        <v>21</v>
      </c>
    </row>
    <row r="311" s="15" customFormat="true" ht="20" hidden="false" customHeight="false" outlineLevel="0" collapsed="false">
      <c r="A311" s="16" t="s">
        <v>3</v>
      </c>
      <c r="B311" s="17" t="s">
        <v>11</v>
      </c>
      <c r="C311" s="18" t="s">
        <v>357</v>
      </c>
      <c r="D311" s="16" t="s">
        <v>6</v>
      </c>
      <c r="E311" s="19" t="s">
        <v>13</v>
      </c>
      <c r="F311" s="17" t="s">
        <v>14</v>
      </c>
      <c r="G311" s="17" t="s">
        <v>15</v>
      </c>
      <c r="H311" s="17" t="s">
        <v>16</v>
      </c>
    </row>
    <row r="312" customFormat="false" ht="37.5" hidden="false" customHeight="false" outlineLevel="0" collapsed="false">
      <c r="A312" s="21" t="s">
        <v>358</v>
      </c>
      <c r="B312" s="22" t="s">
        <v>18</v>
      </c>
      <c r="C312" s="23" t="str">
        <f aca="false">VLOOKUP(soupis!B312,prvky!$A$5:$B$48,2,0)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312" s="21" t="n">
        <v>1</v>
      </c>
      <c r="E312" s="24" t="n">
        <f aca="false">VLOOKUP(soupis!B312,prvky!$A$5:$C$48,3,0)</f>
        <v>0</v>
      </c>
      <c r="F312" s="25" t="n">
        <f aca="false">E312*D312</f>
        <v>0</v>
      </c>
      <c r="G312" s="25" t="n">
        <f aca="false">F312*(1+H312/100)</f>
        <v>0</v>
      </c>
      <c r="H312" s="21" t="n">
        <v>21</v>
      </c>
    </row>
    <row r="313" customFormat="false" ht="25" hidden="false" customHeight="false" outlineLevel="0" collapsed="false">
      <c r="A313" s="21" t="s">
        <v>359</v>
      </c>
      <c r="B313" s="22" t="s">
        <v>20</v>
      </c>
      <c r="C313" s="23" t="str">
        <f aca="false">VLOOKUP(soupis!B313,prvky!$A$5:$B$48,2,0)</f>
        <v>kufrbox, 800x650x550, konstrukce lamino tl.18 a 36, horní plocha a odkládací police kovová, výšková rektifikace</v>
      </c>
      <c r="D313" s="21" t="n">
        <v>2</v>
      </c>
      <c r="E313" s="24" t="n">
        <f aca="false">VLOOKUP(soupis!B313,prvky!$A$5:$C$48,3,0)</f>
        <v>0</v>
      </c>
      <c r="F313" s="25" t="n">
        <f aca="false">E313*D313</f>
        <v>0</v>
      </c>
      <c r="G313" s="25" t="n">
        <f aca="false">F313*(1+H313/100)</f>
        <v>0</v>
      </c>
      <c r="H313" s="21" t="n">
        <v>21</v>
      </c>
    </row>
    <row r="314" customFormat="false" ht="25" hidden="false" customHeight="false" outlineLevel="0" collapsed="false">
      <c r="A314" s="21" t="s">
        <v>360</v>
      </c>
      <c r="B314" s="22" t="s">
        <v>22</v>
      </c>
      <c r="C314" s="23" t="str">
        <f aca="false">VLOOKUP(soupis!B314,prvky!$A$5:$B$48,2,0)</f>
        <v>psací stůl se skříňkou pro chladničku, 1400x750x600, konstrukce lamino t.18 a 36, kovová úchytka, výšková rektifikace, odvětrání</v>
      </c>
      <c r="D314" s="21" t="n">
        <v>1</v>
      </c>
      <c r="E314" s="24" t="n">
        <f aca="false">VLOOKUP(soupis!B314,prvky!$A$5:$C$48,3,0)</f>
        <v>0</v>
      </c>
      <c r="F314" s="25" t="n">
        <f aca="false">E314*D314</f>
        <v>0</v>
      </c>
      <c r="G314" s="25" t="n">
        <f aca="false">F314*(1+H314/100)</f>
        <v>0</v>
      </c>
      <c r="H314" s="21" t="n">
        <v>21</v>
      </c>
    </row>
    <row r="315" customFormat="false" ht="15.5" hidden="false" customHeight="false" outlineLevel="0" collapsed="false">
      <c r="A315" s="21" t="s">
        <v>361</v>
      </c>
      <c r="B315" s="22" t="s">
        <v>218</v>
      </c>
      <c r="C315" s="23" t="str">
        <f aca="false">VLOOKUP(soupis!B315,prvky!$A$5:$B$48,2,0)</f>
        <v>psací stůl, 800x750x600, konstrukce lamino t.18 a 36, výšková rektifikace</v>
      </c>
      <c r="D315" s="21" t="n">
        <v>1</v>
      </c>
      <c r="E315" s="24" t="n">
        <f aca="false">VLOOKUP(soupis!B315,prvky!$A$5:$C$48,3,0)</f>
        <v>0</v>
      </c>
      <c r="F315" s="25" t="n">
        <f aca="false">E315*D315</f>
        <v>0</v>
      </c>
      <c r="G315" s="25" t="n">
        <f aca="false">F315*(1+H315/100)</f>
        <v>0</v>
      </c>
      <c r="H315" s="21" t="n">
        <v>21</v>
      </c>
    </row>
    <row r="316" customFormat="false" ht="25" hidden="false" customHeight="false" outlineLevel="0" collapsed="false">
      <c r="A316" s="21" t="s">
        <v>362</v>
      </c>
      <c r="B316" s="22" t="s">
        <v>220</v>
      </c>
      <c r="C316" s="23" t="str">
        <f aca="false">VLOOKUP(soupis!B316,prvky!$A$5:$B$48,2,0)</f>
        <v>čelo postele, 3200+2000x890x36, konstrukce lamino tl.18 a 36, zavěšeno na skrytých lištách, osazení el.krabic a lampičky</v>
      </c>
      <c r="D316" s="21" t="n">
        <v>1</v>
      </c>
      <c r="E316" s="24" t="n">
        <f aca="false">VLOOKUP(soupis!B316,prvky!$A$5:$C$48,3,0)</f>
        <v>0</v>
      </c>
      <c r="F316" s="25" t="n">
        <f aca="false">E316*D316</f>
        <v>0</v>
      </c>
      <c r="G316" s="25" t="n">
        <f aca="false">F316*(1+H316/100)</f>
        <v>0</v>
      </c>
      <c r="H316" s="21" t="n">
        <v>21</v>
      </c>
    </row>
    <row r="317" customFormat="false" ht="25" hidden="false" customHeight="false" outlineLevel="0" collapsed="false">
      <c r="A317" s="21" t="s">
        <v>363</v>
      </c>
      <c r="B317" s="22" t="s">
        <v>170</v>
      </c>
      <c r="C317" s="23" t="str">
        <f aca="false">VLOOKUP(soupis!B317,prvky!$A$5:$B$48,2,0)</f>
        <v>zástěna, 930x2515x12, probarvená MDF s kruhovými otvory, oboustranně polepená HPL, kotvení pomocí nerezových oblých držáků skel</v>
      </c>
      <c r="D317" s="21" t="n">
        <v>1</v>
      </c>
      <c r="E317" s="24" t="n">
        <f aca="false">VLOOKUP(soupis!B317,prvky!$A$5:$C$48,3,0)</f>
        <v>0</v>
      </c>
      <c r="F317" s="25" t="n">
        <f aca="false">E317*D317</f>
        <v>0</v>
      </c>
      <c r="G317" s="25" t="n">
        <f aca="false">F317*(1+H317/100)</f>
        <v>0</v>
      </c>
      <c r="H317" s="21" t="n">
        <v>21</v>
      </c>
    </row>
    <row r="318" customFormat="false" ht="15.5" hidden="false" customHeight="false" outlineLevel="0" collapsed="false">
      <c r="A318" s="21" t="s">
        <v>364</v>
      </c>
      <c r="B318" s="22" t="s">
        <v>28</v>
      </c>
      <c r="C318" s="23" t="str">
        <f aca="false">VLOOKUP(soupis!B318,prvky!$A$5:$B$48,2,0)</f>
        <v>konferenční stolek, 900x500x400, celokovový</v>
      </c>
      <c r="D318" s="21" t="n">
        <v>1</v>
      </c>
      <c r="E318" s="24" t="n">
        <f aca="false">VLOOKUP(soupis!B318,prvky!$A$5:$C$48,3,0)</f>
        <v>0</v>
      </c>
      <c r="F318" s="25" t="n">
        <f aca="false">E318*D318</f>
        <v>0</v>
      </c>
      <c r="G318" s="25" t="n">
        <f aca="false">F318*(1+H318/100)</f>
        <v>0</v>
      </c>
      <c r="H318" s="21" t="n">
        <v>21</v>
      </c>
    </row>
    <row r="319" customFormat="false" ht="15.5" hidden="false" customHeight="false" outlineLevel="0" collapsed="false">
      <c r="A319" s="21" t="s">
        <v>365</v>
      </c>
      <c r="B319" s="22" t="s">
        <v>196</v>
      </c>
      <c r="C319" s="23" t="str">
        <f aca="false">VLOOKUP(soupis!B319,prvky!$A$5:$B$48,2,0)</f>
        <v>konferenční stolek, 500x500x400, celokovový</v>
      </c>
      <c r="D319" s="21" t="n">
        <v>1</v>
      </c>
      <c r="E319" s="24" t="n">
        <f aca="false">VLOOKUP(soupis!B319,prvky!$A$5:$C$48,3,0)</f>
        <v>0</v>
      </c>
      <c r="F319" s="25" t="n">
        <f aca="false">E319*D319</f>
        <v>0</v>
      </c>
      <c r="G319" s="25" t="n">
        <f aca="false">F319*(1+H319/100)</f>
        <v>0</v>
      </c>
      <c r="H319" s="21" t="n">
        <v>21</v>
      </c>
    </row>
    <row r="320" customFormat="false" ht="15.5" hidden="false" customHeight="false" outlineLevel="0" collapsed="false">
      <c r="A320" s="21" t="s">
        <v>366</v>
      </c>
      <c r="B320" s="22" t="s">
        <v>30</v>
      </c>
      <c r="C320" s="23" t="str">
        <f aca="false">VLOOKUP(soupis!B320,prvky!$A$5:$B$48,2,0)</f>
        <v>noční stolek, 350x350x200, celokovový, závěsný na postel</v>
      </c>
      <c r="D320" s="21" t="n">
        <v>2</v>
      </c>
      <c r="E320" s="24" t="n">
        <f aca="false">VLOOKUP(soupis!B320,prvky!$A$5:$C$48,3,0)</f>
        <v>0</v>
      </c>
      <c r="F320" s="25" t="n">
        <f aca="false">E320*D320</f>
        <v>0</v>
      </c>
      <c r="G320" s="25" t="n">
        <f aca="false">F320*(1+H320/100)</f>
        <v>0</v>
      </c>
      <c r="H320" s="21" t="n">
        <v>21</v>
      </c>
    </row>
    <row r="321" customFormat="false" ht="37.5" hidden="false" customHeight="false" outlineLevel="0" collapsed="false">
      <c r="A321" s="21" t="s">
        <v>367</v>
      </c>
      <c r="B321" s="22" t="s">
        <v>32</v>
      </c>
      <c r="C321" s="23" t="str">
        <f aca="false">VLOOKUP(soupis!B321,prvky!$A$5:$B$48,2,0)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321" s="21" t="n">
        <v>2</v>
      </c>
      <c r="E321" s="24" t="n">
        <f aca="false">VLOOKUP(soupis!B321,prvky!$A$5:$C$48,3,0)</f>
        <v>0</v>
      </c>
      <c r="F321" s="25" t="n">
        <f aca="false">E321*D321</f>
        <v>0</v>
      </c>
      <c r="G321" s="25" t="n">
        <f aca="false">F321*(1+H321/100)</f>
        <v>0</v>
      </c>
      <c r="H321" s="21" t="n">
        <v>21</v>
      </c>
    </row>
    <row r="322" customFormat="false" ht="15.5" hidden="false" customHeight="false" outlineLevel="0" collapsed="false">
      <c r="A322" s="21" t="s">
        <v>368</v>
      </c>
      <c r="B322" s="22" t="s">
        <v>34</v>
      </c>
      <c r="C322" s="23" t="str">
        <f aca="false">VLOOKUP(soupis!B322,prvky!$A$5:$B$48,2,0)</f>
        <v>matrace taštičková, 900x200x2000, střední tuhost, potah Aloe Vera</v>
      </c>
      <c r="D322" s="21" t="n">
        <v>2</v>
      </c>
      <c r="E322" s="24" t="n">
        <f aca="false">VLOOKUP(soupis!B322,prvky!$A$5:$C$48,3,0)</f>
        <v>0</v>
      </c>
      <c r="F322" s="25" t="n">
        <f aca="false">E322*D322</f>
        <v>0</v>
      </c>
      <c r="G322" s="25" t="n">
        <f aca="false">F322*(1+H322/100)</f>
        <v>0</v>
      </c>
      <c r="H322" s="21" t="n">
        <v>21</v>
      </c>
    </row>
    <row r="323" customFormat="false" ht="50" hidden="false" customHeight="false" outlineLevel="0" collapsed="false">
      <c r="A323" s="21" t="s">
        <v>369</v>
      </c>
      <c r="B323" s="22" t="s">
        <v>36</v>
      </c>
      <c r="C323" s="23" t="str">
        <f aca="false">VLOOKUP(soupis!B323,prvky!$A$5:$B$48,2,0)</f>
        <v>celočalouněná rozkládací sofa s područkami, 2100x1000x860, šířka sedáku 1970, výška sedáku 490, šířka područek 70, kovové nožičky, potahová látka např. ARTEMIS, výsuvná sedací plocha-vytvoří ložnou plochu 800x1970, sokl-výsuvné rozkládací lůžka 750x1850, ložné plochy tvoří matrace tl.150</v>
      </c>
      <c r="D323" s="21" t="n">
        <v>1</v>
      </c>
      <c r="E323" s="24" t="n">
        <f aca="false">VLOOKUP(soupis!B323,prvky!$A$5:$C$48,3,0)</f>
        <v>0</v>
      </c>
      <c r="F323" s="25" t="n">
        <f aca="false">E323*D323</f>
        <v>0</v>
      </c>
      <c r="G323" s="25" t="n">
        <f aca="false">F323*(1+H323/100)</f>
        <v>0</v>
      </c>
      <c r="H323" s="21" t="n">
        <v>21</v>
      </c>
    </row>
    <row r="324" customFormat="false" ht="25" hidden="false" customHeight="false" outlineLevel="0" collapsed="false">
      <c r="A324" s="21" t="s">
        <v>370</v>
      </c>
      <c r="B324" s="22" t="s">
        <v>176</v>
      </c>
      <c r="C324" s="23" t="str">
        <f aca="false">VLOOKUP(soupis!B324,prvky!$A$5:$B$48,2,0)</f>
        <v>celočalouněná sedací souprava s podučkami, 2320x930x920, sedák 2020x570, výška sedáku 480, šířka područek 150, dřevěné nožičky, potahová látka např. ARTEMIS</v>
      </c>
      <c r="D324" s="21" t="n">
        <v>1</v>
      </c>
      <c r="E324" s="24" t="n">
        <f aca="false">VLOOKUP(soupis!B324,prvky!$A$5:$C$48,3,0)</f>
        <v>0</v>
      </c>
      <c r="F324" s="25" t="n">
        <f aca="false">E324*D324</f>
        <v>0</v>
      </c>
      <c r="G324" s="25" t="n">
        <f aca="false">F324*(1+H324/100)</f>
        <v>0</v>
      </c>
      <c r="H324" s="21" t="n">
        <v>21</v>
      </c>
    </row>
    <row r="325" customFormat="false" ht="25" hidden="false" customHeight="false" outlineLevel="0" collapsed="false">
      <c r="A325" s="21" t="s">
        <v>371</v>
      </c>
      <c r="B325" s="22" t="s">
        <v>201</v>
      </c>
      <c r="C325" s="23" t="str">
        <f aca="false">VLOOKUP(soupis!B325,prvky!$A$5:$B$48,2,0)</f>
        <v>celočalouněné křeslo s područkami, 850x950x920, sedák 550x550, výška sedáku 500, šířka područek 150, dřevěné nožičky, potahová látka např. ARTEMIS</v>
      </c>
      <c r="D325" s="21" t="n">
        <v>1</v>
      </c>
      <c r="E325" s="24" t="n">
        <f aca="false">VLOOKUP(soupis!B325,prvky!$A$5:$C$48,3,0)</f>
        <v>0</v>
      </c>
      <c r="F325" s="25" t="n">
        <f aca="false">E325*D325</f>
        <v>0</v>
      </c>
      <c r="G325" s="25" t="n">
        <f aca="false">F325*(1+H325/100)</f>
        <v>0</v>
      </c>
      <c r="H325" s="21" t="n">
        <v>21</v>
      </c>
    </row>
    <row r="326" customFormat="false" ht="25" hidden="false" customHeight="false" outlineLevel="0" collapsed="false">
      <c r="A326" s="21" t="s">
        <v>372</v>
      </c>
      <c r="B326" s="22" t="s">
        <v>38</v>
      </c>
      <c r="C326" s="23" t="str">
        <f aca="false">VLOOKUP(soupis!B326,prvky!$A$5:$B$48,2,0)</f>
        <v>dřevěná buková židle, čalouněný sedák i opěrák, 460x940x480, potahová látka např. ARTEMIS</v>
      </c>
      <c r="D326" s="21" t="n">
        <v>2</v>
      </c>
      <c r="E326" s="24" t="n">
        <f aca="false">VLOOKUP(soupis!B326,prvky!$A$5:$C$48,3,0)</f>
        <v>0</v>
      </c>
      <c r="F326" s="25" t="n">
        <f aca="false">E326*D326</f>
        <v>0</v>
      </c>
      <c r="G326" s="25" t="n">
        <f aca="false">F326*(1+H326/100)</f>
        <v>0</v>
      </c>
      <c r="H326" s="21" t="n">
        <v>21</v>
      </c>
    </row>
    <row r="327" customFormat="false" ht="25" hidden="false" customHeight="false" outlineLevel="0" collapsed="false">
      <c r="A327" s="21" t="s">
        <v>373</v>
      </c>
      <c r="B327" s="22" t="s">
        <v>233</v>
      </c>
      <c r="C327" s="23" t="str">
        <f aca="false">VLOOKUP(soupis!B327,prvky!$A$5:$B$48,2,0)</f>
        <v>němý sluha, 380x1110x395, konstrukce dubové dřevo, podnos a ramínko akátové dřevo, vkládací police s prohlubní MDF</v>
      </c>
      <c r="D327" s="21" t="n">
        <v>1</v>
      </c>
      <c r="E327" s="24" t="n">
        <f aca="false">VLOOKUP(soupis!B327,prvky!$A$5:$C$48,3,0)</f>
        <v>0</v>
      </c>
      <c r="F327" s="25" t="n">
        <f aca="false">E327*D327</f>
        <v>0</v>
      </c>
      <c r="G327" s="25" t="n">
        <f aca="false">F327*(1+H327/100)</f>
        <v>0</v>
      </c>
      <c r="H327" s="21" t="n">
        <v>21</v>
      </c>
    </row>
    <row r="328" customFormat="false" ht="37.5" hidden="false" customHeight="false" outlineLevel="0" collapsed="false">
      <c r="A328" s="21" t="s">
        <v>374</v>
      </c>
      <c r="B328" s="22" t="s">
        <v>40</v>
      </c>
      <c r="C328" s="23" t="str">
        <f aca="false">VLOOKUP(soupis!B328,prvky!$A$5:$B$48,2,0)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328" s="21" t="n">
        <v>2</v>
      </c>
      <c r="E328" s="24" t="n">
        <f aca="false">VLOOKUP(soupis!B328,prvky!$A$5:$C$48,3,0)</f>
        <v>0</v>
      </c>
      <c r="F328" s="25" t="n">
        <f aca="false">E328*D328</f>
        <v>0</v>
      </c>
      <c r="G328" s="25" t="n">
        <f aca="false">F328*(1+H328/100)</f>
        <v>0</v>
      </c>
      <c r="H328" s="21" t="n">
        <v>21</v>
      </c>
    </row>
    <row r="329" customFormat="false" ht="25" hidden="false" customHeight="false" outlineLevel="0" collapsed="false">
      <c r="A329" s="21" t="s">
        <v>375</v>
      </c>
      <c r="B329" s="22" t="s">
        <v>42</v>
      </c>
      <c r="C329" s="23" t="str">
        <f aca="false">VLOOKUP(soupis!B329,prvky!$A$5:$B$48,2,0)</f>
        <v>stojací lampa s dřevěnou trojnožkou, přírodní dřevo, výška 1453, stínidlo šedé válcové průměr 400/výška 300 ze 100% bavlny, napájecí kabel s nášlapným spínačem</v>
      </c>
      <c r="D329" s="21" t="n">
        <v>2</v>
      </c>
      <c r="E329" s="24" t="n">
        <f aca="false">VLOOKUP(soupis!B329,prvky!$A$5:$C$48,3,0)</f>
        <v>0</v>
      </c>
      <c r="F329" s="25" t="n">
        <f aca="false">E329*D329</f>
        <v>0</v>
      </c>
      <c r="G329" s="25" t="n">
        <f aca="false">F329*(1+H329/100)</f>
        <v>0</v>
      </c>
      <c r="H329" s="21" t="n">
        <v>21</v>
      </c>
    </row>
    <row r="330" customFormat="false" ht="37.5" hidden="false" customHeight="false" outlineLevel="0" collapsed="false">
      <c r="A330" s="21" t="s">
        <v>376</v>
      </c>
      <c r="B330" s="22" t="s">
        <v>44</v>
      </c>
      <c r="C330" s="23" t="str">
        <f aca="false">VLOOKUP(soupis!B330,prvky!$A$5:$B$48,2,0)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330" s="21" t="n">
        <v>5</v>
      </c>
      <c r="E330" s="24" t="n">
        <f aca="false">VLOOKUP(soupis!B330,prvky!$A$5:$C$48,3,0)</f>
        <v>0</v>
      </c>
      <c r="F330" s="25" t="n">
        <f aca="false">E330*D330</f>
        <v>0</v>
      </c>
      <c r="G330" s="25" t="n">
        <f aca="false">F330*(1+H330/100)</f>
        <v>0</v>
      </c>
      <c r="H330" s="21" t="n">
        <v>21</v>
      </c>
    </row>
    <row r="331" customFormat="false" ht="25" hidden="false" customHeight="false" outlineLevel="0" collapsed="false">
      <c r="A331" s="21" t="s">
        <v>377</v>
      </c>
      <c r="B331" s="22" t="s">
        <v>46</v>
      </c>
      <c r="C331" s="23" t="str">
        <f aca="false">VLOOKUP(soupis!B331,prvky!$A$5:$B$48,2,0)</f>
        <v>chladnička s mrazicím boxem, 472x492x450, objem 45 l (mrazící box 4,3 l), energetická třída A++, možnost otáčení dveří</v>
      </c>
      <c r="D331" s="21" t="n">
        <v>1</v>
      </c>
      <c r="E331" s="24" t="n">
        <f aca="false">VLOOKUP(soupis!B331,prvky!$A$5:$C$48,3,0)</f>
        <v>0</v>
      </c>
      <c r="F331" s="25" t="n">
        <f aca="false">E331*D331</f>
        <v>0</v>
      </c>
      <c r="G331" s="25" t="n">
        <f aca="false">F331*(1+H331/100)</f>
        <v>0</v>
      </c>
      <c r="H331" s="21" t="n">
        <v>21</v>
      </c>
    </row>
    <row r="332" customFormat="false" ht="37.5" hidden="false" customHeight="false" outlineLevel="0" collapsed="false">
      <c r="A332" s="21" t="s">
        <v>378</v>
      </c>
      <c r="B332" s="22" t="s">
        <v>48</v>
      </c>
      <c r="C332" s="23" t="str">
        <f aca="false">VLOOKUP(soupis!B332,prvky!$A$5:$B$48,2,0)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332" s="21" t="n">
        <v>2</v>
      </c>
      <c r="E332" s="24" t="n">
        <f aca="false">VLOOKUP(soupis!B332,prvky!$A$5:$C$48,3,0)</f>
        <v>0</v>
      </c>
      <c r="F332" s="25" t="n">
        <f aca="false">E332*D332</f>
        <v>0</v>
      </c>
      <c r="G332" s="25" t="n">
        <f aca="false">F332*(1+H332/100)</f>
        <v>0</v>
      </c>
      <c r="H332" s="21" t="n">
        <v>21</v>
      </c>
    </row>
    <row r="333" customFormat="false" ht="25" hidden="false" customHeight="false" outlineLevel="0" collapsed="false">
      <c r="A333" s="21" t="s">
        <v>379</v>
      </c>
      <c r="B333" s="22" t="s">
        <v>50</v>
      </c>
      <c r="C333" s="23" t="str">
        <f aca="false">VLOOKUP(soupis!B333,prvky!$A$5:$B$48,2,0)</f>
        <v>držák pro TV 40“, kovový černý, nosnost min. 60 kg, sklopný nahoru  min. +10° dolů min. -20°, otočný min. -+ 45°, uchycení VESA</v>
      </c>
      <c r="D333" s="21" t="n">
        <v>2</v>
      </c>
      <c r="E333" s="24" t="n">
        <f aca="false">VLOOKUP(soupis!B333,prvky!$A$5:$C$48,3,0)</f>
        <v>0</v>
      </c>
      <c r="F333" s="25" t="n">
        <f aca="false">E333*D333</f>
        <v>0</v>
      </c>
      <c r="G333" s="25" t="n">
        <f aca="false">F333*(1+H333/100)</f>
        <v>0</v>
      </c>
      <c r="H333" s="21" t="n">
        <v>21</v>
      </c>
    </row>
    <row r="334" customFormat="false" ht="25" hidden="false" customHeight="false" outlineLevel="0" collapsed="false">
      <c r="A334" s="21" t="s">
        <v>380</v>
      </c>
      <c r="B334" s="22" t="s">
        <v>241</v>
      </c>
      <c r="C334" s="23" t="str">
        <f aca="false">VLOOKUP(soupis!B334,prvky!$A$5:$B$48,2,0)</f>
        <v>tapeta vinylová strukturální (jemný písek) omývatelná, 2000x500, pokrytá laminátem, odolná vlhku, otěru, UV záření, paropropustná, zaoblené rohy</v>
      </c>
      <c r="D334" s="21" t="n">
        <v>1</v>
      </c>
      <c r="E334" s="24" t="n">
        <f aca="false">VLOOKUP(soupis!B334,prvky!$A$5:$C$48,3,0)</f>
        <v>0</v>
      </c>
      <c r="F334" s="25" t="n">
        <f aca="false">E334*D334</f>
        <v>0</v>
      </c>
      <c r="G334" s="25" t="n">
        <f aca="false">F334*(1+H334/100)</f>
        <v>0</v>
      </c>
      <c r="H334" s="21" t="n">
        <v>21</v>
      </c>
    </row>
    <row r="335" customFormat="false" ht="25" hidden="false" customHeight="false" outlineLevel="0" collapsed="false">
      <c r="A335" s="21" t="s">
        <v>381</v>
      </c>
      <c r="B335" s="22" t="s">
        <v>54</v>
      </c>
      <c r="C335" s="23" t="str">
        <f aca="false">VLOOKUP(soupis!B335,prvky!$A$5:$B$48,2,0)</f>
        <v>závěs blackoutový se stužkou, 100% polyester, 100% zatemnění,  (2 kusy: šířka 1500, výška 2350)+stropní Al kolejnice (bílá)+jezdci</v>
      </c>
      <c r="D335" s="21" t="n">
        <v>3</v>
      </c>
      <c r="E335" s="24" t="n">
        <f aca="false">VLOOKUP(soupis!B335,prvky!$A$5:$C$48,3,0)</f>
        <v>0</v>
      </c>
      <c r="F335" s="25" t="n">
        <f aca="false">E335*D335</f>
        <v>0</v>
      </c>
      <c r="G335" s="25" t="n">
        <f aca="false">F335*(1+H335/100)</f>
        <v>0</v>
      </c>
      <c r="H335" s="21" t="n">
        <v>21</v>
      </c>
    </row>
    <row r="336" customFormat="false" ht="25" hidden="false" customHeight="false" outlineLevel="0" collapsed="false">
      <c r="A336" s="21" t="s">
        <v>382</v>
      </c>
      <c r="B336" s="22" t="s">
        <v>56</v>
      </c>
      <c r="C336" s="23" t="str">
        <f aca="false">VLOOKUP(soupis!B336,prvky!$A$5:$B$48,2,0)</f>
        <v>trezor, 320x250x250, s elektronickým zámkem na PIN kód, 3-8 číselný kód, z ocelového plechu, černá barva, vč. 2 klíčů, napájení 4x AA 1,5V</v>
      </c>
      <c r="D336" s="21" t="n">
        <v>1</v>
      </c>
      <c r="E336" s="24" t="n">
        <f aca="false">VLOOKUP(soupis!B336,prvky!$A$5:$C$48,3,0)</f>
        <v>0</v>
      </c>
      <c r="F336" s="25" t="n">
        <f aca="false">E336*D336</f>
        <v>0</v>
      </c>
      <c r="G336" s="25" t="n">
        <f aca="false">F336*(1+H336/100)</f>
        <v>0</v>
      </c>
      <c r="H336" s="21" t="n">
        <v>21</v>
      </c>
    </row>
    <row r="337" s="15" customFormat="true" ht="20" hidden="false" customHeight="false" outlineLevel="0" collapsed="false">
      <c r="A337" s="16" t="s">
        <v>3</v>
      </c>
      <c r="B337" s="17" t="s">
        <v>11</v>
      </c>
      <c r="C337" s="18" t="s">
        <v>383</v>
      </c>
      <c r="D337" s="16" t="s">
        <v>6</v>
      </c>
      <c r="E337" s="19" t="s">
        <v>13</v>
      </c>
      <c r="F337" s="17" t="s">
        <v>14</v>
      </c>
      <c r="G337" s="17" t="s">
        <v>15</v>
      </c>
      <c r="H337" s="17" t="s">
        <v>16</v>
      </c>
    </row>
    <row r="338" customFormat="false" ht="37.5" hidden="false" customHeight="false" outlineLevel="0" collapsed="false">
      <c r="A338" s="21" t="s">
        <v>384</v>
      </c>
      <c r="B338" s="22" t="s">
        <v>18</v>
      </c>
      <c r="C338" s="23" t="str">
        <f aca="false">VLOOKUP(soupis!B338,prvky!$A$5:$B$48,2,0)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338" s="21" t="n">
        <v>1</v>
      </c>
      <c r="E338" s="24" t="n">
        <f aca="false">VLOOKUP(soupis!B338,prvky!$A$5:$C$48,3,0)</f>
        <v>0</v>
      </c>
      <c r="F338" s="25" t="n">
        <f aca="false">E338*D338</f>
        <v>0</v>
      </c>
      <c r="G338" s="25" t="n">
        <f aca="false">F338*(1+H338/100)</f>
        <v>0</v>
      </c>
      <c r="H338" s="21" t="n">
        <v>21</v>
      </c>
    </row>
    <row r="339" customFormat="false" ht="25" hidden="false" customHeight="false" outlineLevel="0" collapsed="false">
      <c r="A339" s="21" t="s">
        <v>385</v>
      </c>
      <c r="B339" s="22" t="s">
        <v>20</v>
      </c>
      <c r="C339" s="23" t="str">
        <f aca="false">VLOOKUP(soupis!B339,prvky!$A$5:$B$48,2,0)</f>
        <v>kufrbox, 800x650x550, konstrukce lamino tl.18 a 36, horní plocha a odkládací police kovová, výšková rektifikace</v>
      </c>
      <c r="D339" s="21" t="n">
        <v>1</v>
      </c>
      <c r="E339" s="24" t="n">
        <f aca="false">VLOOKUP(soupis!B339,prvky!$A$5:$C$48,3,0)</f>
        <v>0</v>
      </c>
      <c r="F339" s="25" t="n">
        <f aca="false">E339*D339</f>
        <v>0</v>
      </c>
      <c r="G339" s="25" t="n">
        <f aca="false">F339*(1+H339/100)</f>
        <v>0</v>
      </c>
      <c r="H339" s="21" t="n">
        <v>21</v>
      </c>
    </row>
    <row r="340" customFormat="false" ht="25" hidden="false" customHeight="false" outlineLevel="0" collapsed="false">
      <c r="A340" s="21" t="s">
        <v>386</v>
      </c>
      <c r="B340" s="22" t="s">
        <v>22</v>
      </c>
      <c r="C340" s="23" t="str">
        <f aca="false">VLOOKUP(soupis!B340,prvky!$A$5:$B$48,2,0)</f>
        <v>psací stůl se skříňkou pro chladničku, 1400x750x600, konstrukce lamino t.18 a 36, kovová úchytka, výšková rektifikace, odvětrání</v>
      </c>
      <c r="D340" s="21" t="n">
        <v>1</v>
      </c>
      <c r="E340" s="24" t="n">
        <f aca="false">VLOOKUP(soupis!B340,prvky!$A$5:$C$48,3,0)</f>
        <v>0</v>
      </c>
      <c r="F340" s="25" t="n">
        <f aca="false">E340*D340</f>
        <v>0</v>
      </c>
      <c r="G340" s="25" t="n">
        <f aca="false">F340*(1+H340/100)</f>
        <v>0</v>
      </c>
      <c r="H340" s="21" t="n">
        <v>21</v>
      </c>
    </row>
    <row r="341" customFormat="false" ht="25" hidden="false" customHeight="false" outlineLevel="0" collapsed="false">
      <c r="A341" s="21" t="s">
        <v>387</v>
      </c>
      <c r="B341" s="22" t="s">
        <v>24</v>
      </c>
      <c r="C341" s="23" t="str">
        <f aca="false">VLOOKUP(soupis!B341,prvky!$A$5:$B$48,2,0)</f>
        <v>čelo postele, 2000+3000+1264x890x36, konstrukce lamino tl.18 a 36, zavěšeno na skrytých lištách, osazení el.krabic a lampičky</v>
      </c>
      <c r="D341" s="21" t="n">
        <v>1</v>
      </c>
      <c r="E341" s="24" t="n">
        <f aca="false">VLOOKUP(soupis!B341,prvky!$A$5:$C$48,3,0)</f>
        <v>0</v>
      </c>
      <c r="F341" s="25" t="n">
        <f aca="false">E341*D341</f>
        <v>0</v>
      </c>
      <c r="G341" s="25" t="n">
        <f aca="false">F341*(1+H341/100)</f>
        <v>0</v>
      </c>
      <c r="H341" s="21" t="n">
        <v>21</v>
      </c>
    </row>
    <row r="342" customFormat="false" ht="25" hidden="false" customHeight="false" outlineLevel="0" collapsed="false">
      <c r="A342" s="21" t="s">
        <v>388</v>
      </c>
      <c r="B342" s="22" t="s">
        <v>26</v>
      </c>
      <c r="C342" s="23" t="str">
        <f aca="false">VLOOKUP(soupis!B342,prvky!$A$5:$B$48,2,0)</f>
        <v>zástěna, 716x2515x12, probarvená MDF s kruhovými otvory, oboustranně polepená HPL, kotvení pomocí nerezových oblých držáků skel</v>
      </c>
      <c r="D342" s="21" t="n">
        <v>1</v>
      </c>
      <c r="E342" s="24" t="n">
        <f aca="false">VLOOKUP(soupis!B342,prvky!$A$5:$C$48,3,0)</f>
        <v>0</v>
      </c>
      <c r="F342" s="25" t="n">
        <f aca="false">E342*D342</f>
        <v>0</v>
      </c>
      <c r="G342" s="25" t="n">
        <f aca="false">F342*(1+H342/100)</f>
        <v>0</v>
      </c>
      <c r="H342" s="21" t="n">
        <v>21</v>
      </c>
    </row>
    <row r="343" customFormat="false" ht="15.5" hidden="false" customHeight="false" outlineLevel="0" collapsed="false">
      <c r="A343" s="21" t="s">
        <v>389</v>
      </c>
      <c r="B343" s="22" t="s">
        <v>28</v>
      </c>
      <c r="C343" s="23" t="str">
        <f aca="false">VLOOKUP(soupis!B343,prvky!$A$5:$B$48,2,0)</f>
        <v>konferenční stolek, 900x500x400, celokovový</v>
      </c>
      <c r="D343" s="21" t="n">
        <v>1</v>
      </c>
      <c r="E343" s="24" t="n">
        <f aca="false">VLOOKUP(soupis!B343,prvky!$A$5:$C$48,3,0)</f>
        <v>0</v>
      </c>
      <c r="F343" s="25" t="n">
        <f aca="false">E343*D343</f>
        <v>0</v>
      </c>
      <c r="G343" s="25" t="n">
        <f aca="false">F343*(1+H343/100)</f>
        <v>0</v>
      </c>
      <c r="H343" s="21" t="n">
        <v>21</v>
      </c>
    </row>
    <row r="344" customFormat="false" ht="15.5" hidden="false" customHeight="false" outlineLevel="0" collapsed="false">
      <c r="A344" s="21" t="s">
        <v>390</v>
      </c>
      <c r="B344" s="22" t="s">
        <v>30</v>
      </c>
      <c r="C344" s="23" t="str">
        <f aca="false">VLOOKUP(soupis!B344,prvky!$A$5:$B$48,2,0)</f>
        <v>noční stolek, 350x350x200, celokovový, závěsný na postel</v>
      </c>
      <c r="D344" s="21" t="n">
        <v>2</v>
      </c>
      <c r="E344" s="24" t="n">
        <f aca="false">VLOOKUP(soupis!B344,prvky!$A$5:$C$48,3,0)</f>
        <v>0</v>
      </c>
      <c r="F344" s="25" t="n">
        <f aca="false">E344*D344</f>
        <v>0</v>
      </c>
      <c r="G344" s="25" t="n">
        <f aca="false">F344*(1+H344/100)</f>
        <v>0</v>
      </c>
      <c r="H344" s="21" t="n">
        <v>21</v>
      </c>
    </row>
    <row r="345" customFormat="false" ht="37.5" hidden="false" customHeight="false" outlineLevel="0" collapsed="false">
      <c r="A345" s="21" t="s">
        <v>391</v>
      </c>
      <c r="B345" s="22" t="s">
        <v>32</v>
      </c>
      <c r="C345" s="23" t="str">
        <f aca="false">VLOOKUP(soupis!B345,prvky!$A$5:$B$48,2,0)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345" s="21" t="n">
        <v>2</v>
      </c>
      <c r="E345" s="24" t="n">
        <f aca="false">VLOOKUP(soupis!B345,prvky!$A$5:$C$48,3,0)</f>
        <v>0</v>
      </c>
      <c r="F345" s="25" t="n">
        <f aca="false">E345*D345</f>
        <v>0</v>
      </c>
      <c r="G345" s="25" t="n">
        <f aca="false">F345*(1+H345/100)</f>
        <v>0</v>
      </c>
      <c r="H345" s="21" t="n">
        <v>21</v>
      </c>
    </row>
    <row r="346" customFormat="false" ht="15.5" hidden="false" customHeight="false" outlineLevel="0" collapsed="false">
      <c r="A346" s="21" t="s">
        <v>392</v>
      </c>
      <c r="B346" s="22" t="s">
        <v>34</v>
      </c>
      <c r="C346" s="23" t="str">
        <f aca="false">VLOOKUP(soupis!B346,prvky!$A$5:$B$48,2,0)</f>
        <v>matrace taštičková, 900x200x2000, střední tuhost, potah Aloe Vera</v>
      </c>
      <c r="D346" s="21" t="n">
        <v>2</v>
      </c>
      <c r="E346" s="24" t="n">
        <f aca="false">VLOOKUP(soupis!B346,prvky!$A$5:$C$48,3,0)</f>
        <v>0</v>
      </c>
      <c r="F346" s="25" t="n">
        <f aca="false">E346*D346</f>
        <v>0</v>
      </c>
      <c r="G346" s="25" t="n">
        <f aca="false">F346*(1+H346/100)</f>
        <v>0</v>
      </c>
      <c r="H346" s="21" t="n">
        <v>21</v>
      </c>
    </row>
    <row r="347" customFormat="false" ht="25" hidden="false" customHeight="false" outlineLevel="0" collapsed="false">
      <c r="A347" s="21" t="s">
        <v>393</v>
      </c>
      <c r="B347" s="22" t="s">
        <v>176</v>
      </c>
      <c r="C347" s="23" t="str">
        <f aca="false">VLOOKUP(soupis!B347,prvky!$A$5:$B$48,2,0)</f>
        <v>celočalouněná sedací souprava s podučkami, 2320x930x920, sedák 2020x570, výška sedáku 480, šířka područek 150, dřevěné nožičky, potahová látka např. ARTEMIS</v>
      </c>
      <c r="D347" s="21" t="n">
        <v>1</v>
      </c>
      <c r="E347" s="24" t="n">
        <f aca="false">VLOOKUP(soupis!B347,prvky!$A$5:$C$48,3,0)</f>
        <v>0</v>
      </c>
      <c r="F347" s="25" t="n">
        <f aca="false">E347*D347</f>
        <v>0</v>
      </c>
      <c r="G347" s="25" t="n">
        <f aca="false">F347*(1+H347/100)</f>
        <v>0</v>
      </c>
      <c r="H347" s="21" t="n">
        <v>21</v>
      </c>
    </row>
    <row r="348" customFormat="false" ht="25" hidden="false" customHeight="false" outlineLevel="0" collapsed="false">
      <c r="A348" s="21" t="s">
        <v>394</v>
      </c>
      <c r="B348" s="22" t="s">
        <v>38</v>
      </c>
      <c r="C348" s="23" t="str">
        <f aca="false">VLOOKUP(soupis!B348,prvky!$A$5:$B$48,2,0)</f>
        <v>dřevěná buková židle, čalouněný sedák i opěrák, 460x940x480, potahová látka např. ARTEMIS</v>
      </c>
      <c r="D348" s="21" t="n">
        <v>1</v>
      </c>
      <c r="E348" s="24" t="n">
        <f aca="false">VLOOKUP(soupis!B348,prvky!$A$5:$C$48,3,0)</f>
        <v>0</v>
      </c>
      <c r="F348" s="25" t="n">
        <f aca="false">E348*D348</f>
        <v>0</v>
      </c>
      <c r="G348" s="25" t="n">
        <f aca="false">F348*(1+H348/100)</f>
        <v>0</v>
      </c>
      <c r="H348" s="21" t="n">
        <v>21</v>
      </c>
    </row>
    <row r="349" customFormat="false" ht="37.5" hidden="false" customHeight="false" outlineLevel="0" collapsed="false">
      <c r="A349" s="21" t="s">
        <v>395</v>
      </c>
      <c r="B349" s="22" t="s">
        <v>40</v>
      </c>
      <c r="C349" s="23" t="str">
        <f aca="false">VLOOKUP(soupis!B349,prvky!$A$5:$B$48,2,0)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349" s="21" t="n">
        <v>2</v>
      </c>
      <c r="E349" s="24" t="n">
        <f aca="false">VLOOKUP(soupis!B349,prvky!$A$5:$C$48,3,0)</f>
        <v>0</v>
      </c>
      <c r="F349" s="25" t="n">
        <f aca="false">E349*D349</f>
        <v>0</v>
      </c>
      <c r="G349" s="25" t="n">
        <f aca="false">F349*(1+H349/100)</f>
        <v>0</v>
      </c>
      <c r="H349" s="21" t="n">
        <v>21</v>
      </c>
    </row>
    <row r="350" customFormat="false" ht="25" hidden="false" customHeight="false" outlineLevel="0" collapsed="false">
      <c r="A350" s="21" t="s">
        <v>396</v>
      </c>
      <c r="B350" s="22" t="s">
        <v>42</v>
      </c>
      <c r="C350" s="23" t="str">
        <f aca="false">VLOOKUP(soupis!B350,prvky!$A$5:$B$48,2,0)</f>
        <v>stojací lampa s dřevěnou trojnožkou, přírodní dřevo, výška 1453, stínidlo šedé válcové průměr 400/výška 300 ze 100% bavlny, napájecí kabel s nášlapným spínačem</v>
      </c>
      <c r="D350" s="21" t="n">
        <v>1</v>
      </c>
      <c r="E350" s="24" t="n">
        <f aca="false">VLOOKUP(soupis!B350,prvky!$A$5:$C$48,3,0)</f>
        <v>0</v>
      </c>
      <c r="F350" s="25" t="n">
        <f aca="false">E350*D350</f>
        <v>0</v>
      </c>
      <c r="G350" s="25" t="n">
        <f aca="false">F350*(1+H350/100)</f>
        <v>0</v>
      </c>
      <c r="H350" s="21" t="n">
        <v>21</v>
      </c>
    </row>
    <row r="351" customFormat="false" ht="37.5" hidden="false" customHeight="false" outlineLevel="0" collapsed="false">
      <c r="A351" s="21" t="s">
        <v>397</v>
      </c>
      <c r="B351" s="22" t="s">
        <v>44</v>
      </c>
      <c r="C351" s="23" t="str">
        <f aca="false">VLOOKUP(soupis!B351,prvky!$A$5:$B$48,2,0)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351" s="21" t="n">
        <v>4</v>
      </c>
      <c r="E351" s="24" t="n">
        <f aca="false">VLOOKUP(soupis!B351,prvky!$A$5:$C$48,3,0)</f>
        <v>0</v>
      </c>
      <c r="F351" s="25" t="n">
        <f aca="false">E351*D351</f>
        <v>0</v>
      </c>
      <c r="G351" s="25" t="n">
        <f aca="false">F351*(1+H351/100)</f>
        <v>0</v>
      </c>
      <c r="H351" s="21" t="n">
        <v>21</v>
      </c>
    </row>
    <row r="352" customFormat="false" ht="25" hidden="false" customHeight="false" outlineLevel="0" collapsed="false">
      <c r="A352" s="21" t="s">
        <v>398</v>
      </c>
      <c r="B352" s="22" t="s">
        <v>46</v>
      </c>
      <c r="C352" s="23" t="str">
        <f aca="false">VLOOKUP(soupis!B352,prvky!$A$5:$B$48,2,0)</f>
        <v>chladnička s mrazicím boxem, 472x492x450, objem 45 l (mrazící box 4,3 l), energetická třída A++, možnost otáčení dveří</v>
      </c>
      <c r="D352" s="21" t="n">
        <v>1</v>
      </c>
      <c r="E352" s="24" t="n">
        <f aca="false">VLOOKUP(soupis!B352,prvky!$A$5:$C$48,3,0)</f>
        <v>0</v>
      </c>
      <c r="F352" s="25" t="n">
        <f aca="false">E352*D352</f>
        <v>0</v>
      </c>
      <c r="G352" s="25" t="n">
        <f aca="false">F352*(1+H352/100)</f>
        <v>0</v>
      </c>
      <c r="H352" s="21" t="n">
        <v>21</v>
      </c>
    </row>
    <row r="353" customFormat="false" ht="37.5" hidden="false" customHeight="false" outlineLevel="0" collapsed="false">
      <c r="A353" s="21" t="s">
        <v>399</v>
      </c>
      <c r="B353" s="22" t="s">
        <v>48</v>
      </c>
      <c r="C353" s="23" t="str">
        <f aca="false">VLOOKUP(soupis!B353,prvky!$A$5:$B$48,2,0)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353" s="21" t="n">
        <v>1</v>
      </c>
      <c r="E353" s="24" t="n">
        <f aca="false">VLOOKUP(soupis!B353,prvky!$A$5:$C$48,3,0)</f>
        <v>0</v>
      </c>
      <c r="F353" s="25" t="n">
        <f aca="false">E353*D353</f>
        <v>0</v>
      </c>
      <c r="G353" s="25" t="n">
        <f aca="false">F353*(1+H353/100)</f>
        <v>0</v>
      </c>
      <c r="H353" s="21" t="n">
        <v>21</v>
      </c>
    </row>
    <row r="354" customFormat="false" ht="25" hidden="false" customHeight="false" outlineLevel="0" collapsed="false">
      <c r="A354" s="21" t="s">
        <v>400</v>
      </c>
      <c r="B354" s="22" t="s">
        <v>50</v>
      </c>
      <c r="C354" s="23" t="str">
        <f aca="false">VLOOKUP(soupis!B354,prvky!$A$5:$B$48,2,0)</f>
        <v>držák pro TV 40“, kovový černý, nosnost min. 60 kg, sklopný nahoru  min. +10° dolů min. -20°, otočný min. -+ 45°, uchycení VESA</v>
      </c>
      <c r="D354" s="21" t="n">
        <v>1</v>
      </c>
      <c r="E354" s="24" t="n">
        <f aca="false">VLOOKUP(soupis!B354,prvky!$A$5:$C$48,3,0)</f>
        <v>0</v>
      </c>
      <c r="F354" s="25" t="n">
        <f aca="false">E354*D354</f>
        <v>0</v>
      </c>
      <c r="G354" s="25" t="n">
        <f aca="false">F354*(1+H354/100)</f>
        <v>0</v>
      </c>
      <c r="H354" s="21" t="n">
        <v>21</v>
      </c>
    </row>
    <row r="355" customFormat="false" ht="25" hidden="false" customHeight="false" outlineLevel="0" collapsed="false">
      <c r="A355" s="21" t="s">
        <v>401</v>
      </c>
      <c r="B355" s="22" t="s">
        <v>52</v>
      </c>
      <c r="C355" s="23" t="str">
        <f aca="false">VLOOKUP(soupis!B355,prvky!$A$5:$B$48,2,0)</f>
        <v>tapeta vinylová strukturální (jemný písek) omývatelná, 3000x1350, pokrytá laminátem, odolná vlhku, otěru, UV záření, paropropustná</v>
      </c>
      <c r="D355" s="21" t="n">
        <v>1</v>
      </c>
      <c r="E355" s="24" t="n">
        <f aca="false">VLOOKUP(soupis!B355,prvky!$A$5:$C$48,3,0)</f>
        <v>0</v>
      </c>
      <c r="F355" s="25" t="n">
        <f aca="false">E355*D355</f>
        <v>0</v>
      </c>
      <c r="G355" s="25" t="n">
        <f aca="false">F355*(1+H355/100)</f>
        <v>0</v>
      </c>
      <c r="H355" s="21" t="n">
        <v>21</v>
      </c>
    </row>
    <row r="356" customFormat="false" ht="25" hidden="false" customHeight="false" outlineLevel="0" collapsed="false">
      <c r="A356" s="21" t="s">
        <v>402</v>
      </c>
      <c r="B356" s="22" t="s">
        <v>54</v>
      </c>
      <c r="C356" s="23" t="str">
        <f aca="false">VLOOKUP(soupis!B356,prvky!$A$5:$B$48,2,0)</f>
        <v>závěs blackoutový se stužkou, 100% polyester, 100% zatemnění,  (2 kusy: šířka 1500, výška 2350)+stropní Al kolejnice (bílá)+jezdci</v>
      </c>
      <c r="D356" s="21" t="n">
        <v>2</v>
      </c>
      <c r="E356" s="24" t="n">
        <f aca="false">VLOOKUP(soupis!B356,prvky!$A$5:$C$48,3,0)</f>
        <v>0</v>
      </c>
      <c r="F356" s="25" t="n">
        <f aca="false">E356*D356</f>
        <v>0</v>
      </c>
      <c r="G356" s="25" t="n">
        <f aca="false">F356*(1+H356/100)</f>
        <v>0</v>
      </c>
      <c r="H356" s="21" t="n">
        <v>21</v>
      </c>
    </row>
    <row r="357" customFormat="false" ht="25" hidden="false" customHeight="false" outlineLevel="0" collapsed="false">
      <c r="A357" s="21" t="s">
        <v>403</v>
      </c>
      <c r="B357" s="22" t="s">
        <v>56</v>
      </c>
      <c r="C357" s="23" t="str">
        <f aca="false">VLOOKUP(soupis!B357,prvky!$A$5:$B$48,2,0)</f>
        <v>trezor, 320x250x250, s elektronickým zámkem na PIN kód, 3-8 číselný kód, z ocelového plechu, černá barva, vč. 2 klíčů, napájení 4x AA 1,5V</v>
      </c>
      <c r="D357" s="21" t="n">
        <v>1</v>
      </c>
      <c r="E357" s="24" t="n">
        <f aca="false">VLOOKUP(soupis!B357,prvky!$A$5:$C$48,3,0)</f>
        <v>0</v>
      </c>
      <c r="F357" s="25" t="n">
        <f aca="false">E357*D357</f>
        <v>0</v>
      </c>
      <c r="G357" s="25" t="n">
        <f aca="false">F357*(1+H357/100)</f>
        <v>0</v>
      </c>
      <c r="H357" s="21" t="n">
        <v>21</v>
      </c>
    </row>
    <row r="358" s="15" customFormat="true" ht="20" hidden="false" customHeight="false" outlineLevel="0" collapsed="false">
      <c r="A358" s="16" t="s">
        <v>3</v>
      </c>
      <c r="B358" s="17" t="s">
        <v>11</v>
      </c>
      <c r="C358" s="18" t="s">
        <v>404</v>
      </c>
      <c r="D358" s="16" t="s">
        <v>6</v>
      </c>
      <c r="E358" s="19" t="s">
        <v>13</v>
      </c>
      <c r="F358" s="17" t="s">
        <v>14</v>
      </c>
      <c r="G358" s="17" t="s">
        <v>15</v>
      </c>
      <c r="H358" s="17" t="s">
        <v>16</v>
      </c>
    </row>
    <row r="359" customFormat="false" ht="37.5" hidden="false" customHeight="false" outlineLevel="0" collapsed="false">
      <c r="A359" s="21" t="s">
        <v>405</v>
      </c>
      <c r="B359" s="22" t="s">
        <v>18</v>
      </c>
      <c r="C359" s="23" t="str">
        <f aca="false">VLOOKUP(soupis!B359,prvky!$A$5:$B$48,2,0)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359" s="21" t="n">
        <v>1</v>
      </c>
      <c r="E359" s="24" t="n">
        <f aca="false">VLOOKUP(soupis!B359,prvky!$A$5:$C$48,3,0)</f>
        <v>0</v>
      </c>
      <c r="F359" s="25" t="n">
        <f aca="false">E359*D359</f>
        <v>0</v>
      </c>
      <c r="G359" s="25" t="n">
        <f aca="false">F359*(1+H359/100)</f>
        <v>0</v>
      </c>
      <c r="H359" s="21" t="n">
        <v>21</v>
      </c>
    </row>
    <row r="360" customFormat="false" ht="25" hidden="false" customHeight="false" outlineLevel="0" collapsed="false">
      <c r="A360" s="21" t="s">
        <v>406</v>
      </c>
      <c r="B360" s="22" t="s">
        <v>20</v>
      </c>
      <c r="C360" s="23" t="str">
        <f aca="false">VLOOKUP(soupis!B360,prvky!$A$5:$B$48,2,0)</f>
        <v>kufrbox, 800x650x550, konstrukce lamino tl.18 a 36, horní plocha a odkládací police kovová, výšková rektifikace</v>
      </c>
      <c r="D360" s="21" t="n">
        <v>1</v>
      </c>
      <c r="E360" s="24" t="n">
        <f aca="false">VLOOKUP(soupis!B360,prvky!$A$5:$C$48,3,0)</f>
        <v>0</v>
      </c>
      <c r="F360" s="25" t="n">
        <f aca="false">E360*D360</f>
        <v>0</v>
      </c>
      <c r="G360" s="25" t="n">
        <f aca="false">F360*(1+H360/100)</f>
        <v>0</v>
      </c>
      <c r="H360" s="21" t="n">
        <v>21</v>
      </c>
    </row>
    <row r="361" customFormat="false" ht="25" hidden="false" customHeight="false" outlineLevel="0" collapsed="false">
      <c r="A361" s="21" t="s">
        <v>407</v>
      </c>
      <c r="B361" s="22" t="s">
        <v>22</v>
      </c>
      <c r="C361" s="23" t="str">
        <f aca="false">VLOOKUP(soupis!B361,prvky!$A$5:$B$48,2,0)</f>
        <v>psací stůl se skříňkou pro chladničku, 1400x750x600, konstrukce lamino t.18 a 36, kovová úchytka, výšková rektifikace, odvětrání</v>
      </c>
      <c r="D361" s="21" t="n">
        <v>1</v>
      </c>
      <c r="E361" s="24" t="n">
        <f aca="false">VLOOKUP(soupis!B361,prvky!$A$5:$C$48,3,0)</f>
        <v>0</v>
      </c>
      <c r="F361" s="25" t="n">
        <f aca="false">E361*D361</f>
        <v>0</v>
      </c>
      <c r="G361" s="25" t="n">
        <f aca="false">F361*(1+H361/100)</f>
        <v>0</v>
      </c>
      <c r="H361" s="21" t="n">
        <v>21</v>
      </c>
    </row>
    <row r="362" customFormat="false" ht="25" hidden="false" customHeight="false" outlineLevel="0" collapsed="false">
      <c r="A362" s="21" t="s">
        <v>408</v>
      </c>
      <c r="B362" s="22" t="s">
        <v>24</v>
      </c>
      <c r="C362" s="23" t="str">
        <f aca="false">VLOOKUP(soupis!B362,prvky!$A$5:$B$48,2,0)</f>
        <v>čelo postele, 2000+3000+1264x890x36, konstrukce lamino tl.18 a 36, zavěšeno na skrytých lištách, osazení el.krabic a lampičky</v>
      </c>
      <c r="D362" s="21" t="n">
        <v>1</v>
      </c>
      <c r="E362" s="24" t="n">
        <f aca="false">VLOOKUP(soupis!B362,prvky!$A$5:$C$48,3,0)</f>
        <v>0</v>
      </c>
      <c r="F362" s="25" t="n">
        <f aca="false">E362*D362</f>
        <v>0</v>
      </c>
      <c r="G362" s="25" t="n">
        <f aca="false">F362*(1+H362/100)</f>
        <v>0</v>
      </c>
      <c r="H362" s="21" t="n">
        <v>21</v>
      </c>
    </row>
    <row r="363" customFormat="false" ht="25" hidden="false" customHeight="false" outlineLevel="0" collapsed="false">
      <c r="A363" s="21" t="s">
        <v>409</v>
      </c>
      <c r="B363" s="22" t="s">
        <v>26</v>
      </c>
      <c r="C363" s="23" t="str">
        <f aca="false">VLOOKUP(soupis!B363,prvky!$A$5:$B$48,2,0)</f>
        <v>zástěna, 716x2515x12, probarvená MDF s kruhovými otvory, oboustranně polepená HPL, kotvení pomocí nerezových oblých držáků skel</v>
      </c>
      <c r="D363" s="21" t="n">
        <v>1</v>
      </c>
      <c r="E363" s="24" t="n">
        <f aca="false">VLOOKUP(soupis!B363,prvky!$A$5:$C$48,3,0)</f>
        <v>0</v>
      </c>
      <c r="F363" s="25" t="n">
        <f aca="false">E363*D363</f>
        <v>0</v>
      </c>
      <c r="G363" s="25" t="n">
        <f aca="false">F363*(1+H363/100)</f>
        <v>0</v>
      </c>
      <c r="H363" s="21" t="n">
        <v>21</v>
      </c>
    </row>
    <row r="364" customFormat="false" ht="15.5" hidden="false" customHeight="false" outlineLevel="0" collapsed="false">
      <c r="A364" s="21" t="s">
        <v>410</v>
      </c>
      <c r="B364" s="22" t="s">
        <v>28</v>
      </c>
      <c r="C364" s="23" t="str">
        <f aca="false">VLOOKUP(soupis!B364,prvky!$A$5:$B$48,2,0)</f>
        <v>konferenční stolek, 900x500x400, celokovový</v>
      </c>
      <c r="D364" s="21" t="n">
        <v>1</v>
      </c>
      <c r="E364" s="24" t="n">
        <f aca="false">VLOOKUP(soupis!B364,prvky!$A$5:$C$48,3,0)</f>
        <v>0</v>
      </c>
      <c r="F364" s="25" t="n">
        <f aca="false">E364*D364</f>
        <v>0</v>
      </c>
      <c r="G364" s="25" t="n">
        <f aca="false">F364*(1+H364/100)</f>
        <v>0</v>
      </c>
      <c r="H364" s="21" t="n">
        <v>21</v>
      </c>
    </row>
    <row r="365" customFormat="false" ht="15.5" hidden="false" customHeight="false" outlineLevel="0" collapsed="false">
      <c r="A365" s="21" t="s">
        <v>411</v>
      </c>
      <c r="B365" s="22" t="s">
        <v>30</v>
      </c>
      <c r="C365" s="23" t="str">
        <f aca="false">VLOOKUP(soupis!B365,prvky!$A$5:$B$48,2,0)</f>
        <v>noční stolek, 350x350x200, celokovový, závěsný na postel</v>
      </c>
      <c r="D365" s="21" t="n">
        <v>2</v>
      </c>
      <c r="E365" s="24" t="n">
        <f aca="false">VLOOKUP(soupis!B365,prvky!$A$5:$C$48,3,0)</f>
        <v>0</v>
      </c>
      <c r="F365" s="25" t="n">
        <f aca="false">E365*D365</f>
        <v>0</v>
      </c>
      <c r="G365" s="25" t="n">
        <f aca="false">F365*(1+H365/100)</f>
        <v>0</v>
      </c>
      <c r="H365" s="21" t="n">
        <v>21</v>
      </c>
    </row>
    <row r="366" customFormat="false" ht="37.5" hidden="false" customHeight="false" outlineLevel="0" collapsed="false">
      <c r="A366" s="21" t="s">
        <v>412</v>
      </c>
      <c r="B366" s="22" t="s">
        <v>32</v>
      </c>
      <c r="C366" s="23" t="str">
        <f aca="false">VLOOKUP(soupis!B366,prvky!$A$5:$B$48,2,0)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366" s="21" t="n">
        <v>2</v>
      </c>
      <c r="E366" s="24" t="n">
        <f aca="false">VLOOKUP(soupis!B366,prvky!$A$5:$C$48,3,0)</f>
        <v>0</v>
      </c>
      <c r="F366" s="25" t="n">
        <f aca="false">E366*D366</f>
        <v>0</v>
      </c>
      <c r="G366" s="25" t="n">
        <f aca="false">F366*(1+H366/100)</f>
        <v>0</v>
      </c>
      <c r="H366" s="21" t="n">
        <v>21</v>
      </c>
    </row>
    <row r="367" customFormat="false" ht="15.5" hidden="false" customHeight="false" outlineLevel="0" collapsed="false">
      <c r="A367" s="21" t="s">
        <v>413</v>
      </c>
      <c r="B367" s="22" t="s">
        <v>34</v>
      </c>
      <c r="C367" s="23" t="str">
        <f aca="false">VLOOKUP(soupis!B367,prvky!$A$5:$B$48,2,0)</f>
        <v>matrace taštičková, 900x200x2000, střední tuhost, potah Aloe Vera</v>
      </c>
      <c r="D367" s="21" t="n">
        <v>2</v>
      </c>
      <c r="E367" s="24" t="n">
        <f aca="false">VLOOKUP(soupis!B367,prvky!$A$5:$C$48,3,0)</f>
        <v>0</v>
      </c>
      <c r="F367" s="25" t="n">
        <f aca="false">E367*D367</f>
        <v>0</v>
      </c>
      <c r="G367" s="25" t="n">
        <f aca="false">F367*(1+H367/100)</f>
        <v>0</v>
      </c>
      <c r="H367" s="21" t="n">
        <v>21</v>
      </c>
    </row>
    <row r="368" customFormat="false" ht="25" hidden="false" customHeight="false" outlineLevel="0" collapsed="false">
      <c r="A368" s="21" t="s">
        <v>414</v>
      </c>
      <c r="B368" s="22" t="s">
        <v>176</v>
      </c>
      <c r="C368" s="23" t="str">
        <f aca="false">VLOOKUP(soupis!B368,prvky!$A$5:$B$48,2,0)</f>
        <v>celočalouněná sedací souprava s podučkami, 2320x930x920, sedák 2020x570, výška sedáku 480, šířka područek 150, dřevěné nožičky, potahová látka např. ARTEMIS</v>
      </c>
      <c r="D368" s="21" t="n">
        <v>1</v>
      </c>
      <c r="E368" s="24" t="n">
        <f aca="false">VLOOKUP(soupis!B368,prvky!$A$5:$C$48,3,0)</f>
        <v>0</v>
      </c>
      <c r="F368" s="25" t="n">
        <f aca="false">E368*D368</f>
        <v>0</v>
      </c>
      <c r="G368" s="25" t="n">
        <f aca="false">F368*(1+H368/100)</f>
        <v>0</v>
      </c>
      <c r="H368" s="21" t="n">
        <v>21</v>
      </c>
    </row>
    <row r="369" customFormat="false" ht="25" hidden="false" customHeight="false" outlineLevel="0" collapsed="false">
      <c r="A369" s="21" t="s">
        <v>415</v>
      </c>
      <c r="B369" s="22" t="s">
        <v>38</v>
      </c>
      <c r="C369" s="23" t="str">
        <f aca="false">VLOOKUP(soupis!B369,prvky!$A$5:$B$48,2,0)</f>
        <v>dřevěná buková židle, čalouněný sedák i opěrák, 460x940x480, potahová látka např. ARTEMIS</v>
      </c>
      <c r="D369" s="21" t="n">
        <v>1</v>
      </c>
      <c r="E369" s="24" t="n">
        <f aca="false">VLOOKUP(soupis!B369,prvky!$A$5:$C$48,3,0)</f>
        <v>0</v>
      </c>
      <c r="F369" s="25" t="n">
        <f aca="false">E369*D369</f>
        <v>0</v>
      </c>
      <c r="G369" s="25" t="n">
        <f aca="false">F369*(1+H369/100)</f>
        <v>0</v>
      </c>
      <c r="H369" s="21" t="n">
        <v>21</v>
      </c>
    </row>
    <row r="370" customFormat="false" ht="37.5" hidden="false" customHeight="false" outlineLevel="0" collapsed="false">
      <c r="A370" s="21" t="s">
        <v>416</v>
      </c>
      <c r="B370" s="22" t="s">
        <v>40</v>
      </c>
      <c r="C370" s="23" t="str">
        <f aca="false">VLOOKUP(soupis!B370,prvky!$A$5:$B$48,2,0)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370" s="21" t="n">
        <v>2</v>
      </c>
      <c r="E370" s="24" t="n">
        <f aca="false">VLOOKUP(soupis!B370,prvky!$A$5:$C$48,3,0)</f>
        <v>0</v>
      </c>
      <c r="F370" s="25" t="n">
        <f aca="false">E370*D370</f>
        <v>0</v>
      </c>
      <c r="G370" s="25" t="n">
        <f aca="false">F370*(1+H370/100)</f>
        <v>0</v>
      </c>
      <c r="H370" s="21" t="n">
        <v>21</v>
      </c>
    </row>
    <row r="371" customFormat="false" ht="25" hidden="false" customHeight="false" outlineLevel="0" collapsed="false">
      <c r="A371" s="21" t="s">
        <v>417</v>
      </c>
      <c r="B371" s="22" t="s">
        <v>42</v>
      </c>
      <c r="C371" s="23" t="str">
        <f aca="false">VLOOKUP(soupis!B371,prvky!$A$5:$B$48,2,0)</f>
        <v>stojací lampa s dřevěnou trojnožkou, přírodní dřevo, výška 1453, stínidlo šedé válcové průměr 400/výška 300 ze 100% bavlny, napájecí kabel s nášlapným spínačem</v>
      </c>
      <c r="D371" s="21" t="n">
        <v>1</v>
      </c>
      <c r="E371" s="24" t="n">
        <f aca="false">VLOOKUP(soupis!B371,prvky!$A$5:$C$48,3,0)</f>
        <v>0</v>
      </c>
      <c r="F371" s="25" t="n">
        <f aca="false">E371*D371</f>
        <v>0</v>
      </c>
      <c r="G371" s="25" t="n">
        <f aca="false">F371*(1+H371/100)</f>
        <v>0</v>
      </c>
      <c r="H371" s="21" t="n">
        <v>21</v>
      </c>
    </row>
    <row r="372" customFormat="false" ht="37.5" hidden="false" customHeight="false" outlineLevel="0" collapsed="false">
      <c r="A372" s="21" t="s">
        <v>418</v>
      </c>
      <c r="B372" s="22" t="s">
        <v>44</v>
      </c>
      <c r="C372" s="23" t="str">
        <f aca="false">VLOOKUP(soupis!B372,prvky!$A$5:$B$48,2,0)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372" s="21" t="n">
        <v>4</v>
      </c>
      <c r="E372" s="24" t="n">
        <f aca="false">VLOOKUP(soupis!B372,prvky!$A$5:$C$48,3,0)</f>
        <v>0</v>
      </c>
      <c r="F372" s="25" t="n">
        <f aca="false">E372*D372</f>
        <v>0</v>
      </c>
      <c r="G372" s="25" t="n">
        <f aca="false">F372*(1+H372/100)</f>
        <v>0</v>
      </c>
      <c r="H372" s="21" t="n">
        <v>21</v>
      </c>
    </row>
    <row r="373" customFormat="false" ht="25" hidden="false" customHeight="false" outlineLevel="0" collapsed="false">
      <c r="A373" s="21" t="s">
        <v>419</v>
      </c>
      <c r="B373" s="22" t="s">
        <v>46</v>
      </c>
      <c r="C373" s="23" t="str">
        <f aca="false">VLOOKUP(soupis!B373,prvky!$A$5:$B$48,2,0)</f>
        <v>chladnička s mrazicím boxem, 472x492x450, objem 45 l (mrazící box 4,3 l), energetická třída A++, možnost otáčení dveří</v>
      </c>
      <c r="D373" s="21" t="n">
        <v>1</v>
      </c>
      <c r="E373" s="24" t="n">
        <f aca="false">VLOOKUP(soupis!B373,prvky!$A$5:$C$48,3,0)</f>
        <v>0</v>
      </c>
      <c r="F373" s="25" t="n">
        <f aca="false">E373*D373</f>
        <v>0</v>
      </c>
      <c r="G373" s="25" t="n">
        <f aca="false">F373*(1+H373/100)</f>
        <v>0</v>
      </c>
      <c r="H373" s="21" t="n">
        <v>21</v>
      </c>
    </row>
    <row r="374" customFormat="false" ht="37.5" hidden="false" customHeight="false" outlineLevel="0" collapsed="false">
      <c r="A374" s="21" t="s">
        <v>420</v>
      </c>
      <c r="B374" s="22" t="s">
        <v>48</v>
      </c>
      <c r="C374" s="23" t="str">
        <f aca="false">VLOOKUP(soupis!B374,prvky!$A$5:$B$48,2,0)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374" s="21" t="n">
        <v>1</v>
      </c>
      <c r="E374" s="24" t="n">
        <f aca="false">VLOOKUP(soupis!B374,prvky!$A$5:$C$48,3,0)</f>
        <v>0</v>
      </c>
      <c r="F374" s="25" t="n">
        <f aca="false">E374*D374</f>
        <v>0</v>
      </c>
      <c r="G374" s="25" t="n">
        <f aca="false">F374*(1+H374/100)</f>
        <v>0</v>
      </c>
      <c r="H374" s="21" t="n">
        <v>21</v>
      </c>
    </row>
    <row r="375" customFormat="false" ht="25" hidden="false" customHeight="false" outlineLevel="0" collapsed="false">
      <c r="A375" s="21" t="s">
        <v>421</v>
      </c>
      <c r="B375" s="22" t="s">
        <v>50</v>
      </c>
      <c r="C375" s="23" t="str">
        <f aca="false">VLOOKUP(soupis!B375,prvky!$A$5:$B$48,2,0)</f>
        <v>držák pro TV 40“, kovový černý, nosnost min. 60 kg, sklopný nahoru  min. +10° dolů min. -20°, otočný min. -+ 45°, uchycení VESA</v>
      </c>
      <c r="D375" s="21" t="n">
        <v>1</v>
      </c>
      <c r="E375" s="24" t="n">
        <f aca="false">VLOOKUP(soupis!B375,prvky!$A$5:$C$48,3,0)</f>
        <v>0</v>
      </c>
      <c r="F375" s="25" t="n">
        <f aca="false">E375*D375</f>
        <v>0</v>
      </c>
      <c r="G375" s="25" t="n">
        <f aca="false">F375*(1+H375/100)</f>
        <v>0</v>
      </c>
      <c r="H375" s="21" t="n">
        <v>21</v>
      </c>
    </row>
    <row r="376" customFormat="false" ht="25" hidden="false" customHeight="false" outlineLevel="0" collapsed="false">
      <c r="A376" s="21" t="s">
        <v>422</v>
      </c>
      <c r="B376" s="22" t="s">
        <v>52</v>
      </c>
      <c r="C376" s="23" t="str">
        <f aca="false">VLOOKUP(soupis!B376,prvky!$A$5:$B$48,2,0)</f>
        <v>tapeta vinylová strukturální (jemný písek) omývatelná, 3000x1350, pokrytá laminátem, odolná vlhku, otěru, UV záření, paropropustná</v>
      </c>
      <c r="D376" s="21" t="n">
        <v>1</v>
      </c>
      <c r="E376" s="24" t="n">
        <f aca="false">VLOOKUP(soupis!B376,prvky!$A$5:$C$48,3,0)</f>
        <v>0</v>
      </c>
      <c r="F376" s="25" t="n">
        <f aca="false">E376*D376</f>
        <v>0</v>
      </c>
      <c r="G376" s="25" t="n">
        <f aca="false">F376*(1+H376/100)</f>
        <v>0</v>
      </c>
      <c r="H376" s="21" t="n">
        <v>21</v>
      </c>
    </row>
    <row r="377" customFormat="false" ht="25" hidden="false" customHeight="false" outlineLevel="0" collapsed="false">
      <c r="A377" s="21" t="s">
        <v>423</v>
      </c>
      <c r="B377" s="22" t="s">
        <v>54</v>
      </c>
      <c r="C377" s="23" t="str">
        <f aca="false">VLOOKUP(soupis!B377,prvky!$A$5:$B$48,2,0)</f>
        <v>závěs blackoutový se stužkou, 100% polyester, 100% zatemnění,  (2 kusy: šířka 1500, výška 2350)+stropní Al kolejnice (bílá)+jezdci</v>
      </c>
      <c r="D377" s="21" t="n">
        <v>2</v>
      </c>
      <c r="E377" s="24" t="n">
        <f aca="false">VLOOKUP(soupis!B377,prvky!$A$5:$C$48,3,0)</f>
        <v>0</v>
      </c>
      <c r="F377" s="25" t="n">
        <f aca="false">E377*D377</f>
        <v>0</v>
      </c>
      <c r="G377" s="25" t="n">
        <f aca="false">F377*(1+H377/100)</f>
        <v>0</v>
      </c>
      <c r="H377" s="21" t="n">
        <v>21</v>
      </c>
    </row>
    <row r="378" customFormat="false" ht="25" hidden="false" customHeight="false" outlineLevel="0" collapsed="false">
      <c r="A378" s="21" t="s">
        <v>424</v>
      </c>
      <c r="B378" s="22" t="s">
        <v>56</v>
      </c>
      <c r="C378" s="23" t="str">
        <f aca="false">VLOOKUP(soupis!B378,prvky!$A$5:$B$48,2,0)</f>
        <v>trezor, 320x250x250, s elektronickým zámkem na PIN kód, 3-8 číselný kód, z ocelového plechu, černá barva, vč. 2 klíčů, napájení 4x AA 1,5V</v>
      </c>
      <c r="D378" s="21" t="n">
        <v>1</v>
      </c>
      <c r="E378" s="24" t="n">
        <f aca="false">VLOOKUP(soupis!B378,prvky!$A$5:$C$48,3,0)</f>
        <v>0</v>
      </c>
      <c r="F378" s="25" t="n">
        <f aca="false">E378*D378</f>
        <v>0</v>
      </c>
      <c r="G378" s="25" t="n">
        <f aca="false">F378*(1+H378/100)</f>
        <v>0</v>
      </c>
      <c r="H378" s="21" t="n">
        <v>21</v>
      </c>
    </row>
    <row r="379" s="15" customFormat="true" ht="20" hidden="false" customHeight="false" outlineLevel="0" collapsed="false">
      <c r="A379" s="16" t="s">
        <v>3</v>
      </c>
      <c r="B379" s="17" t="s">
        <v>11</v>
      </c>
      <c r="C379" s="18" t="s">
        <v>425</v>
      </c>
      <c r="D379" s="16" t="s">
        <v>6</v>
      </c>
      <c r="E379" s="19" t="s">
        <v>13</v>
      </c>
      <c r="F379" s="17" t="s">
        <v>14</v>
      </c>
      <c r="G379" s="17" t="s">
        <v>15</v>
      </c>
      <c r="H379" s="17" t="s">
        <v>16</v>
      </c>
    </row>
    <row r="380" customFormat="false" ht="37.5" hidden="false" customHeight="false" outlineLevel="0" collapsed="false">
      <c r="A380" s="21" t="s">
        <v>426</v>
      </c>
      <c r="B380" s="22" t="s">
        <v>18</v>
      </c>
      <c r="C380" s="23" t="str">
        <f aca="false">VLOOKUP(soupis!B380,prvky!$A$5:$B$48,2,0)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380" s="21" t="n">
        <v>1</v>
      </c>
      <c r="E380" s="24" t="n">
        <f aca="false">VLOOKUP(soupis!B380,prvky!$A$5:$C$48,3,0)</f>
        <v>0</v>
      </c>
      <c r="F380" s="25" t="n">
        <f aca="false">E380*D380</f>
        <v>0</v>
      </c>
      <c r="G380" s="25" t="n">
        <f aca="false">F380*(1+H380/100)</f>
        <v>0</v>
      </c>
      <c r="H380" s="21" t="n">
        <v>21</v>
      </c>
    </row>
    <row r="381" customFormat="false" ht="25" hidden="false" customHeight="false" outlineLevel="0" collapsed="false">
      <c r="A381" s="21" t="s">
        <v>427</v>
      </c>
      <c r="B381" s="22" t="s">
        <v>20</v>
      </c>
      <c r="C381" s="23" t="str">
        <f aca="false">VLOOKUP(soupis!B381,prvky!$A$5:$B$48,2,0)</f>
        <v>kufrbox, 800x650x550, konstrukce lamino tl.18 a 36, horní plocha a odkládací police kovová, výšková rektifikace</v>
      </c>
      <c r="D381" s="21" t="n">
        <v>1</v>
      </c>
      <c r="E381" s="24" t="n">
        <f aca="false">VLOOKUP(soupis!B381,prvky!$A$5:$C$48,3,0)</f>
        <v>0</v>
      </c>
      <c r="F381" s="25" t="n">
        <f aca="false">E381*D381</f>
        <v>0</v>
      </c>
      <c r="G381" s="25" t="n">
        <f aca="false">F381*(1+H381/100)</f>
        <v>0</v>
      </c>
      <c r="H381" s="21" t="n">
        <v>21</v>
      </c>
    </row>
    <row r="382" customFormat="false" ht="25" hidden="false" customHeight="false" outlineLevel="0" collapsed="false">
      <c r="A382" s="21" t="s">
        <v>428</v>
      </c>
      <c r="B382" s="22" t="s">
        <v>22</v>
      </c>
      <c r="C382" s="23" t="str">
        <f aca="false">VLOOKUP(soupis!B382,prvky!$A$5:$B$48,2,0)</f>
        <v>psací stůl se skříňkou pro chladničku, 1400x750x600, konstrukce lamino t.18 a 36, kovová úchytka, výšková rektifikace, odvětrání</v>
      </c>
      <c r="D382" s="21" t="n">
        <v>1</v>
      </c>
      <c r="E382" s="24" t="n">
        <f aca="false">VLOOKUP(soupis!B382,prvky!$A$5:$C$48,3,0)</f>
        <v>0</v>
      </c>
      <c r="F382" s="25" t="n">
        <f aca="false">E382*D382</f>
        <v>0</v>
      </c>
      <c r="G382" s="25" t="n">
        <f aca="false">F382*(1+H382/100)</f>
        <v>0</v>
      </c>
      <c r="H382" s="21" t="n">
        <v>21</v>
      </c>
    </row>
    <row r="383" customFormat="false" ht="25" hidden="false" customHeight="false" outlineLevel="0" collapsed="false">
      <c r="A383" s="21" t="s">
        <v>429</v>
      </c>
      <c r="B383" s="22" t="s">
        <v>24</v>
      </c>
      <c r="C383" s="23" t="str">
        <f aca="false">VLOOKUP(soupis!B383,prvky!$A$5:$B$48,2,0)</f>
        <v>čelo postele, 2000+3000+1264x890x36, konstrukce lamino tl.18 a 36, zavěšeno na skrytých lištách, osazení el.krabic a lampičky</v>
      </c>
      <c r="D383" s="21" t="n">
        <v>1</v>
      </c>
      <c r="E383" s="24" t="n">
        <f aca="false">VLOOKUP(soupis!B383,prvky!$A$5:$C$48,3,0)</f>
        <v>0</v>
      </c>
      <c r="F383" s="25" t="n">
        <f aca="false">E383*D383</f>
        <v>0</v>
      </c>
      <c r="G383" s="25" t="n">
        <f aca="false">F383*(1+H383/100)</f>
        <v>0</v>
      </c>
      <c r="H383" s="21" t="n">
        <v>21</v>
      </c>
    </row>
    <row r="384" customFormat="false" ht="25" hidden="false" customHeight="false" outlineLevel="0" collapsed="false">
      <c r="A384" s="21" t="s">
        <v>430</v>
      </c>
      <c r="B384" s="22" t="s">
        <v>26</v>
      </c>
      <c r="C384" s="23" t="str">
        <f aca="false">VLOOKUP(soupis!B384,prvky!$A$5:$B$48,2,0)</f>
        <v>zástěna, 716x2515x12, probarvená MDF s kruhovými otvory, oboustranně polepená HPL, kotvení pomocí nerezových oblých držáků skel</v>
      </c>
      <c r="D384" s="21" t="n">
        <v>1</v>
      </c>
      <c r="E384" s="24" t="n">
        <f aca="false">VLOOKUP(soupis!B384,prvky!$A$5:$C$48,3,0)</f>
        <v>0</v>
      </c>
      <c r="F384" s="25" t="n">
        <f aca="false">E384*D384</f>
        <v>0</v>
      </c>
      <c r="G384" s="25" t="n">
        <f aca="false">F384*(1+H384/100)</f>
        <v>0</v>
      </c>
      <c r="H384" s="21" t="n">
        <v>21</v>
      </c>
    </row>
    <row r="385" customFormat="false" ht="15.5" hidden="false" customHeight="false" outlineLevel="0" collapsed="false">
      <c r="A385" s="21" t="s">
        <v>431</v>
      </c>
      <c r="B385" s="22" t="s">
        <v>28</v>
      </c>
      <c r="C385" s="23" t="str">
        <f aca="false">VLOOKUP(soupis!B385,prvky!$A$5:$B$48,2,0)</f>
        <v>konferenční stolek, 900x500x400, celokovový</v>
      </c>
      <c r="D385" s="21" t="n">
        <v>1</v>
      </c>
      <c r="E385" s="24" t="n">
        <f aca="false">VLOOKUP(soupis!B385,prvky!$A$5:$C$48,3,0)</f>
        <v>0</v>
      </c>
      <c r="F385" s="25" t="n">
        <f aca="false">E385*D385</f>
        <v>0</v>
      </c>
      <c r="G385" s="25" t="n">
        <f aca="false">F385*(1+H385/100)</f>
        <v>0</v>
      </c>
      <c r="H385" s="21" t="n">
        <v>21</v>
      </c>
    </row>
    <row r="386" customFormat="false" ht="15.5" hidden="false" customHeight="false" outlineLevel="0" collapsed="false">
      <c r="A386" s="21" t="s">
        <v>432</v>
      </c>
      <c r="B386" s="22" t="s">
        <v>30</v>
      </c>
      <c r="C386" s="23" t="str">
        <f aca="false">VLOOKUP(soupis!B386,prvky!$A$5:$B$48,2,0)</f>
        <v>noční stolek, 350x350x200, celokovový, závěsný na postel</v>
      </c>
      <c r="D386" s="21" t="n">
        <v>2</v>
      </c>
      <c r="E386" s="24" t="n">
        <f aca="false">VLOOKUP(soupis!B386,prvky!$A$5:$C$48,3,0)</f>
        <v>0</v>
      </c>
      <c r="F386" s="25" t="n">
        <f aca="false">E386*D386</f>
        <v>0</v>
      </c>
      <c r="G386" s="25" t="n">
        <f aca="false">F386*(1+H386/100)</f>
        <v>0</v>
      </c>
      <c r="H386" s="21" t="n">
        <v>21</v>
      </c>
    </row>
    <row r="387" customFormat="false" ht="37.5" hidden="false" customHeight="false" outlineLevel="0" collapsed="false">
      <c r="A387" s="21" t="s">
        <v>433</v>
      </c>
      <c r="B387" s="22" t="s">
        <v>32</v>
      </c>
      <c r="C387" s="23" t="str">
        <f aca="false">VLOOKUP(soupis!B387,prvky!$A$5:$B$48,2,0)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387" s="21" t="n">
        <v>2</v>
      </c>
      <c r="E387" s="24" t="n">
        <f aca="false">VLOOKUP(soupis!B387,prvky!$A$5:$C$48,3,0)</f>
        <v>0</v>
      </c>
      <c r="F387" s="25" t="n">
        <f aca="false">E387*D387</f>
        <v>0</v>
      </c>
      <c r="G387" s="25" t="n">
        <f aca="false">F387*(1+H387/100)</f>
        <v>0</v>
      </c>
      <c r="H387" s="21" t="n">
        <v>21</v>
      </c>
    </row>
    <row r="388" customFormat="false" ht="15.5" hidden="false" customHeight="false" outlineLevel="0" collapsed="false">
      <c r="A388" s="21" t="s">
        <v>434</v>
      </c>
      <c r="B388" s="22" t="s">
        <v>34</v>
      </c>
      <c r="C388" s="23" t="str">
        <f aca="false">VLOOKUP(soupis!B388,prvky!$A$5:$B$48,2,0)</f>
        <v>matrace taštičková, 900x200x2000, střední tuhost, potah Aloe Vera</v>
      </c>
      <c r="D388" s="21" t="n">
        <v>2</v>
      </c>
      <c r="E388" s="24" t="n">
        <f aca="false">VLOOKUP(soupis!B388,prvky!$A$5:$C$48,3,0)</f>
        <v>0</v>
      </c>
      <c r="F388" s="25" t="n">
        <f aca="false">E388*D388</f>
        <v>0</v>
      </c>
      <c r="G388" s="25" t="n">
        <f aca="false">F388*(1+H388/100)</f>
        <v>0</v>
      </c>
      <c r="H388" s="21" t="n">
        <v>21</v>
      </c>
    </row>
    <row r="389" customFormat="false" ht="25" hidden="false" customHeight="false" outlineLevel="0" collapsed="false">
      <c r="A389" s="21" t="s">
        <v>435</v>
      </c>
      <c r="B389" s="22" t="s">
        <v>176</v>
      </c>
      <c r="C389" s="23" t="str">
        <f aca="false">VLOOKUP(soupis!B389,prvky!$A$5:$B$48,2,0)</f>
        <v>celočalouněná sedací souprava s podučkami, 2320x930x920, sedák 2020x570, výška sedáku 480, šířka područek 150, dřevěné nožičky, potahová látka např. ARTEMIS</v>
      </c>
      <c r="D389" s="21" t="n">
        <v>1</v>
      </c>
      <c r="E389" s="24" t="n">
        <f aca="false">VLOOKUP(soupis!B389,prvky!$A$5:$C$48,3,0)</f>
        <v>0</v>
      </c>
      <c r="F389" s="25" t="n">
        <f aca="false">E389*D389</f>
        <v>0</v>
      </c>
      <c r="G389" s="25" t="n">
        <f aca="false">F389*(1+H389/100)</f>
        <v>0</v>
      </c>
      <c r="H389" s="21" t="n">
        <v>21</v>
      </c>
    </row>
    <row r="390" customFormat="false" ht="25" hidden="false" customHeight="false" outlineLevel="0" collapsed="false">
      <c r="A390" s="21" t="s">
        <v>436</v>
      </c>
      <c r="B390" s="22" t="s">
        <v>38</v>
      </c>
      <c r="C390" s="23" t="str">
        <f aca="false">VLOOKUP(soupis!B390,prvky!$A$5:$B$48,2,0)</f>
        <v>dřevěná buková židle, čalouněný sedák i opěrák, 460x940x480, potahová látka např. ARTEMIS</v>
      </c>
      <c r="D390" s="21" t="n">
        <v>1</v>
      </c>
      <c r="E390" s="24" t="n">
        <f aca="false">VLOOKUP(soupis!B390,prvky!$A$5:$C$48,3,0)</f>
        <v>0</v>
      </c>
      <c r="F390" s="25" t="n">
        <f aca="false">E390*D390</f>
        <v>0</v>
      </c>
      <c r="G390" s="25" t="n">
        <f aca="false">F390*(1+H390/100)</f>
        <v>0</v>
      </c>
      <c r="H390" s="21" t="n">
        <v>21</v>
      </c>
    </row>
    <row r="391" customFormat="false" ht="37.5" hidden="false" customHeight="false" outlineLevel="0" collapsed="false">
      <c r="A391" s="21" t="s">
        <v>437</v>
      </c>
      <c r="B391" s="22" t="s">
        <v>40</v>
      </c>
      <c r="C391" s="23" t="str">
        <f aca="false">VLOOKUP(soupis!B391,prvky!$A$5:$B$48,2,0)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391" s="21" t="n">
        <v>2</v>
      </c>
      <c r="E391" s="24" t="n">
        <f aca="false">VLOOKUP(soupis!B391,prvky!$A$5:$C$48,3,0)</f>
        <v>0</v>
      </c>
      <c r="F391" s="25" t="n">
        <f aca="false">E391*D391</f>
        <v>0</v>
      </c>
      <c r="G391" s="25" t="n">
        <f aca="false">F391*(1+H391/100)</f>
        <v>0</v>
      </c>
      <c r="H391" s="21" t="n">
        <v>21</v>
      </c>
    </row>
    <row r="392" customFormat="false" ht="25" hidden="false" customHeight="false" outlineLevel="0" collapsed="false">
      <c r="A392" s="21" t="s">
        <v>438</v>
      </c>
      <c r="B392" s="22" t="s">
        <v>42</v>
      </c>
      <c r="C392" s="23" t="str">
        <f aca="false">VLOOKUP(soupis!B392,prvky!$A$5:$B$48,2,0)</f>
        <v>stojací lampa s dřevěnou trojnožkou, přírodní dřevo, výška 1453, stínidlo šedé válcové průměr 400/výška 300 ze 100% bavlny, napájecí kabel s nášlapným spínačem</v>
      </c>
      <c r="D392" s="21" t="n">
        <v>1</v>
      </c>
      <c r="E392" s="24" t="n">
        <f aca="false">VLOOKUP(soupis!B392,prvky!$A$5:$C$48,3,0)</f>
        <v>0</v>
      </c>
      <c r="F392" s="25" t="n">
        <f aca="false">E392*D392</f>
        <v>0</v>
      </c>
      <c r="G392" s="25" t="n">
        <f aca="false">F392*(1+H392/100)</f>
        <v>0</v>
      </c>
      <c r="H392" s="21" t="n">
        <v>21</v>
      </c>
    </row>
    <row r="393" customFormat="false" ht="37.5" hidden="false" customHeight="false" outlineLevel="0" collapsed="false">
      <c r="A393" s="21" t="s">
        <v>439</v>
      </c>
      <c r="B393" s="22" t="s">
        <v>44</v>
      </c>
      <c r="C393" s="23" t="str">
        <f aca="false">VLOOKUP(soupis!B393,prvky!$A$5:$B$48,2,0)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393" s="21" t="n">
        <v>4</v>
      </c>
      <c r="E393" s="24" t="n">
        <f aca="false">VLOOKUP(soupis!B393,prvky!$A$5:$C$48,3,0)</f>
        <v>0</v>
      </c>
      <c r="F393" s="25" t="n">
        <f aca="false">E393*D393</f>
        <v>0</v>
      </c>
      <c r="G393" s="25" t="n">
        <f aca="false">F393*(1+H393/100)</f>
        <v>0</v>
      </c>
      <c r="H393" s="21" t="n">
        <v>21</v>
      </c>
    </row>
    <row r="394" customFormat="false" ht="25" hidden="false" customHeight="false" outlineLevel="0" collapsed="false">
      <c r="A394" s="21" t="s">
        <v>440</v>
      </c>
      <c r="B394" s="22" t="s">
        <v>46</v>
      </c>
      <c r="C394" s="23" t="str">
        <f aca="false">VLOOKUP(soupis!B394,prvky!$A$5:$B$48,2,0)</f>
        <v>chladnička s mrazicím boxem, 472x492x450, objem 45 l (mrazící box 4,3 l), energetická třída A++, možnost otáčení dveří</v>
      </c>
      <c r="D394" s="21" t="n">
        <v>1</v>
      </c>
      <c r="E394" s="24" t="n">
        <f aca="false">VLOOKUP(soupis!B394,prvky!$A$5:$C$48,3,0)</f>
        <v>0</v>
      </c>
      <c r="F394" s="25" t="n">
        <f aca="false">E394*D394</f>
        <v>0</v>
      </c>
      <c r="G394" s="25" t="n">
        <f aca="false">F394*(1+H394/100)</f>
        <v>0</v>
      </c>
      <c r="H394" s="21" t="n">
        <v>21</v>
      </c>
    </row>
    <row r="395" customFormat="false" ht="37.5" hidden="false" customHeight="false" outlineLevel="0" collapsed="false">
      <c r="A395" s="21" t="s">
        <v>441</v>
      </c>
      <c r="B395" s="22" t="s">
        <v>48</v>
      </c>
      <c r="C395" s="23" t="str">
        <f aca="false">VLOOKUP(soupis!B395,prvky!$A$5:$B$48,2,0)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395" s="21" t="n">
        <v>1</v>
      </c>
      <c r="E395" s="24" t="n">
        <f aca="false">VLOOKUP(soupis!B395,prvky!$A$5:$C$48,3,0)</f>
        <v>0</v>
      </c>
      <c r="F395" s="25" t="n">
        <f aca="false">E395*D395</f>
        <v>0</v>
      </c>
      <c r="G395" s="25" t="n">
        <f aca="false">F395*(1+H395/100)</f>
        <v>0</v>
      </c>
      <c r="H395" s="21" t="n">
        <v>21</v>
      </c>
    </row>
    <row r="396" customFormat="false" ht="25" hidden="false" customHeight="false" outlineLevel="0" collapsed="false">
      <c r="A396" s="21" t="s">
        <v>442</v>
      </c>
      <c r="B396" s="22" t="s">
        <v>50</v>
      </c>
      <c r="C396" s="23" t="str">
        <f aca="false">VLOOKUP(soupis!B396,prvky!$A$5:$B$48,2,0)</f>
        <v>držák pro TV 40“, kovový černý, nosnost min. 60 kg, sklopný nahoru  min. +10° dolů min. -20°, otočný min. -+ 45°, uchycení VESA</v>
      </c>
      <c r="D396" s="21" t="n">
        <v>1</v>
      </c>
      <c r="E396" s="24" t="n">
        <f aca="false">VLOOKUP(soupis!B396,prvky!$A$5:$C$48,3,0)</f>
        <v>0</v>
      </c>
      <c r="F396" s="25" t="n">
        <f aca="false">E396*D396</f>
        <v>0</v>
      </c>
      <c r="G396" s="25" t="n">
        <f aca="false">F396*(1+H396/100)</f>
        <v>0</v>
      </c>
      <c r="H396" s="21" t="n">
        <v>21</v>
      </c>
    </row>
    <row r="397" customFormat="false" ht="25" hidden="false" customHeight="false" outlineLevel="0" collapsed="false">
      <c r="A397" s="21" t="s">
        <v>443</v>
      </c>
      <c r="B397" s="22" t="s">
        <v>52</v>
      </c>
      <c r="C397" s="23" t="str">
        <f aca="false">VLOOKUP(soupis!B397,prvky!$A$5:$B$48,2,0)</f>
        <v>tapeta vinylová strukturální (jemný písek) omývatelná, 3000x1350, pokrytá laminátem, odolná vlhku, otěru, UV záření, paropropustná</v>
      </c>
      <c r="D397" s="21" t="n">
        <v>1</v>
      </c>
      <c r="E397" s="24" t="n">
        <f aca="false">VLOOKUP(soupis!B397,prvky!$A$5:$C$48,3,0)</f>
        <v>0</v>
      </c>
      <c r="F397" s="25" t="n">
        <f aca="false">E397*D397</f>
        <v>0</v>
      </c>
      <c r="G397" s="25" t="n">
        <f aca="false">F397*(1+H397/100)</f>
        <v>0</v>
      </c>
      <c r="H397" s="21" t="n">
        <v>21</v>
      </c>
    </row>
    <row r="398" customFormat="false" ht="25" hidden="false" customHeight="false" outlineLevel="0" collapsed="false">
      <c r="A398" s="21" t="s">
        <v>444</v>
      </c>
      <c r="B398" s="22" t="s">
        <v>54</v>
      </c>
      <c r="C398" s="23" t="str">
        <f aca="false">VLOOKUP(soupis!B398,prvky!$A$5:$B$48,2,0)</f>
        <v>závěs blackoutový se stužkou, 100% polyester, 100% zatemnění,  (2 kusy: šířka 1500, výška 2350)+stropní Al kolejnice (bílá)+jezdci</v>
      </c>
      <c r="D398" s="21" t="n">
        <v>2</v>
      </c>
      <c r="E398" s="24" t="n">
        <f aca="false">VLOOKUP(soupis!B398,prvky!$A$5:$C$48,3,0)</f>
        <v>0</v>
      </c>
      <c r="F398" s="25" t="n">
        <f aca="false">E398*D398</f>
        <v>0</v>
      </c>
      <c r="G398" s="25" t="n">
        <f aca="false">F398*(1+H398/100)</f>
        <v>0</v>
      </c>
      <c r="H398" s="21" t="n">
        <v>21</v>
      </c>
    </row>
    <row r="399" customFormat="false" ht="25" hidden="false" customHeight="false" outlineLevel="0" collapsed="false">
      <c r="A399" s="21" t="s">
        <v>445</v>
      </c>
      <c r="B399" s="22" t="s">
        <v>56</v>
      </c>
      <c r="C399" s="23" t="str">
        <f aca="false">VLOOKUP(soupis!B399,prvky!$A$5:$B$48,2,0)</f>
        <v>trezor, 320x250x250, s elektronickým zámkem na PIN kód, 3-8 číselný kód, z ocelového plechu, černá barva, vč. 2 klíčů, napájení 4x AA 1,5V</v>
      </c>
      <c r="D399" s="21" t="n">
        <v>1</v>
      </c>
      <c r="E399" s="24" t="n">
        <f aca="false">VLOOKUP(soupis!B399,prvky!$A$5:$C$48,3,0)</f>
        <v>0</v>
      </c>
      <c r="F399" s="25" t="n">
        <f aca="false">E399*D399</f>
        <v>0</v>
      </c>
      <c r="G399" s="25" t="n">
        <f aca="false">F399*(1+H399/100)</f>
        <v>0</v>
      </c>
      <c r="H399" s="21" t="n">
        <v>21</v>
      </c>
    </row>
    <row r="400" s="15" customFormat="true" ht="20" hidden="false" customHeight="false" outlineLevel="0" collapsed="false">
      <c r="A400" s="16" t="s">
        <v>3</v>
      </c>
      <c r="B400" s="17" t="s">
        <v>11</v>
      </c>
      <c r="C400" s="18" t="s">
        <v>446</v>
      </c>
      <c r="D400" s="16" t="s">
        <v>6</v>
      </c>
      <c r="E400" s="19" t="s">
        <v>13</v>
      </c>
      <c r="F400" s="17" t="s">
        <v>14</v>
      </c>
      <c r="G400" s="17" t="s">
        <v>15</v>
      </c>
      <c r="H400" s="17" t="s">
        <v>16</v>
      </c>
    </row>
    <row r="401" customFormat="false" ht="37.5" hidden="false" customHeight="false" outlineLevel="0" collapsed="false">
      <c r="A401" s="21" t="s">
        <v>447</v>
      </c>
      <c r="B401" s="22" t="s">
        <v>18</v>
      </c>
      <c r="C401" s="23" t="str">
        <f aca="false">VLOOKUP(soupis!B401,prvky!$A$5:$B$48,2,0)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401" s="21" t="n">
        <v>1</v>
      </c>
      <c r="E401" s="24" t="n">
        <f aca="false">VLOOKUP(soupis!B401,prvky!$A$5:$C$48,3,0)</f>
        <v>0</v>
      </c>
      <c r="F401" s="25" t="n">
        <f aca="false">E401*D401</f>
        <v>0</v>
      </c>
      <c r="G401" s="25" t="n">
        <f aca="false">F401*(1+H401/100)</f>
        <v>0</v>
      </c>
      <c r="H401" s="21" t="n">
        <v>21</v>
      </c>
    </row>
    <row r="402" customFormat="false" ht="25" hidden="false" customHeight="false" outlineLevel="0" collapsed="false">
      <c r="A402" s="21" t="s">
        <v>448</v>
      </c>
      <c r="B402" s="22" t="s">
        <v>20</v>
      </c>
      <c r="C402" s="23" t="str">
        <f aca="false">VLOOKUP(soupis!B402,prvky!$A$5:$B$48,2,0)</f>
        <v>kufrbox, 800x650x550, konstrukce lamino tl.18 a 36, horní plocha a odkládací police kovová, výšková rektifikace</v>
      </c>
      <c r="D402" s="21" t="n">
        <v>1</v>
      </c>
      <c r="E402" s="24" t="n">
        <f aca="false">VLOOKUP(soupis!B402,prvky!$A$5:$C$48,3,0)</f>
        <v>0</v>
      </c>
      <c r="F402" s="25" t="n">
        <f aca="false">E402*D402</f>
        <v>0</v>
      </c>
      <c r="G402" s="25" t="n">
        <f aca="false">F402*(1+H402/100)</f>
        <v>0</v>
      </c>
      <c r="H402" s="21" t="n">
        <v>21</v>
      </c>
    </row>
    <row r="403" customFormat="false" ht="25" hidden="false" customHeight="false" outlineLevel="0" collapsed="false">
      <c r="A403" s="21" t="s">
        <v>449</v>
      </c>
      <c r="B403" s="22" t="s">
        <v>22</v>
      </c>
      <c r="C403" s="23" t="str">
        <f aca="false">VLOOKUP(soupis!B403,prvky!$A$5:$B$48,2,0)</f>
        <v>psací stůl se skříňkou pro chladničku, 1400x750x600, konstrukce lamino t.18 a 36, kovová úchytka, výšková rektifikace, odvětrání</v>
      </c>
      <c r="D403" s="21" t="n">
        <v>1</v>
      </c>
      <c r="E403" s="24" t="n">
        <f aca="false">VLOOKUP(soupis!B403,prvky!$A$5:$C$48,3,0)</f>
        <v>0</v>
      </c>
      <c r="F403" s="25" t="n">
        <f aca="false">E403*D403</f>
        <v>0</v>
      </c>
      <c r="G403" s="25" t="n">
        <f aca="false">F403*(1+H403/100)</f>
        <v>0</v>
      </c>
      <c r="H403" s="21" t="n">
        <v>21</v>
      </c>
    </row>
    <row r="404" customFormat="false" ht="25" hidden="false" customHeight="false" outlineLevel="0" collapsed="false">
      <c r="A404" s="21" t="s">
        <v>450</v>
      </c>
      <c r="B404" s="22" t="s">
        <v>24</v>
      </c>
      <c r="C404" s="23" t="str">
        <f aca="false">VLOOKUP(soupis!B404,prvky!$A$5:$B$48,2,0)</f>
        <v>čelo postele, 2000+3000+1264x890x36, konstrukce lamino tl.18 a 36, zavěšeno na skrytých lištách, osazení el.krabic a lampičky</v>
      </c>
      <c r="D404" s="21" t="n">
        <v>1</v>
      </c>
      <c r="E404" s="24" t="n">
        <f aca="false">VLOOKUP(soupis!B404,prvky!$A$5:$C$48,3,0)</f>
        <v>0</v>
      </c>
      <c r="F404" s="25" t="n">
        <f aca="false">E404*D404</f>
        <v>0</v>
      </c>
      <c r="G404" s="25" t="n">
        <f aca="false">F404*(1+H404/100)</f>
        <v>0</v>
      </c>
      <c r="H404" s="21" t="n">
        <v>21</v>
      </c>
    </row>
    <row r="405" customFormat="false" ht="25" hidden="false" customHeight="false" outlineLevel="0" collapsed="false">
      <c r="A405" s="21" t="s">
        <v>451</v>
      </c>
      <c r="B405" s="22" t="s">
        <v>26</v>
      </c>
      <c r="C405" s="23" t="str">
        <f aca="false">VLOOKUP(soupis!B405,prvky!$A$5:$B$48,2,0)</f>
        <v>zástěna, 716x2515x12, probarvená MDF s kruhovými otvory, oboustranně polepená HPL, kotvení pomocí nerezových oblých držáků skel</v>
      </c>
      <c r="D405" s="21" t="n">
        <v>1</v>
      </c>
      <c r="E405" s="24" t="n">
        <f aca="false">VLOOKUP(soupis!B405,prvky!$A$5:$C$48,3,0)</f>
        <v>0</v>
      </c>
      <c r="F405" s="25" t="n">
        <f aca="false">E405*D405</f>
        <v>0</v>
      </c>
      <c r="G405" s="25" t="n">
        <f aca="false">F405*(1+H405/100)</f>
        <v>0</v>
      </c>
      <c r="H405" s="21" t="n">
        <v>21</v>
      </c>
    </row>
    <row r="406" customFormat="false" ht="15.5" hidden="false" customHeight="false" outlineLevel="0" collapsed="false">
      <c r="A406" s="21" t="s">
        <v>452</v>
      </c>
      <c r="B406" s="22" t="s">
        <v>28</v>
      </c>
      <c r="C406" s="23" t="str">
        <f aca="false">VLOOKUP(soupis!B406,prvky!$A$5:$B$48,2,0)</f>
        <v>konferenční stolek, 900x500x400, celokovový</v>
      </c>
      <c r="D406" s="21" t="n">
        <v>1</v>
      </c>
      <c r="E406" s="24" t="n">
        <f aca="false">VLOOKUP(soupis!B406,prvky!$A$5:$C$48,3,0)</f>
        <v>0</v>
      </c>
      <c r="F406" s="25" t="n">
        <f aca="false">E406*D406</f>
        <v>0</v>
      </c>
      <c r="G406" s="25" t="n">
        <f aca="false">F406*(1+H406/100)</f>
        <v>0</v>
      </c>
      <c r="H406" s="21" t="n">
        <v>21</v>
      </c>
    </row>
    <row r="407" customFormat="false" ht="15.5" hidden="false" customHeight="false" outlineLevel="0" collapsed="false">
      <c r="A407" s="21" t="s">
        <v>453</v>
      </c>
      <c r="B407" s="22" t="s">
        <v>30</v>
      </c>
      <c r="C407" s="23" t="str">
        <f aca="false">VLOOKUP(soupis!B407,prvky!$A$5:$B$48,2,0)</f>
        <v>noční stolek, 350x350x200, celokovový, závěsný na postel</v>
      </c>
      <c r="D407" s="21" t="n">
        <v>2</v>
      </c>
      <c r="E407" s="24" t="n">
        <f aca="false">VLOOKUP(soupis!B407,prvky!$A$5:$C$48,3,0)</f>
        <v>0</v>
      </c>
      <c r="F407" s="25" t="n">
        <f aca="false">E407*D407</f>
        <v>0</v>
      </c>
      <c r="G407" s="25" t="n">
        <f aca="false">F407*(1+H407/100)</f>
        <v>0</v>
      </c>
      <c r="H407" s="21" t="n">
        <v>21</v>
      </c>
    </row>
    <row r="408" customFormat="false" ht="37.5" hidden="false" customHeight="false" outlineLevel="0" collapsed="false">
      <c r="A408" s="21" t="s">
        <v>454</v>
      </c>
      <c r="B408" s="22" t="s">
        <v>32</v>
      </c>
      <c r="C408" s="23" t="str">
        <f aca="false">VLOOKUP(soupis!B408,prvky!$A$5:$B$48,2,0)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408" s="21" t="n">
        <v>2</v>
      </c>
      <c r="E408" s="24" t="n">
        <f aca="false">VLOOKUP(soupis!B408,prvky!$A$5:$C$48,3,0)</f>
        <v>0</v>
      </c>
      <c r="F408" s="25" t="n">
        <f aca="false">E408*D408</f>
        <v>0</v>
      </c>
      <c r="G408" s="25" t="n">
        <f aca="false">F408*(1+H408/100)</f>
        <v>0</v>
      </c>
      <c r="H408" s="21" t="n">
        <v>21</v>
      </c>
    </row>
    <row r="409" customFormat="false" ht="15.5" hidden="false" customHeight="false" outlineLevel="0" collapsed="false">
      <c r="A409" s="21" t="s">
        <v>455</v>
      </c>
      <c r="B409" s="22" t="s">
        <v>34</v>
      </c>
      <c r="C409" s="23" t="str">
        <f aca="false">VLOOKUP(soupis!B409,prvky!$A$5:$B$48,2,0)</f>
        <v>matrace taštičková, 900x200x2000, střední tuhost, potah Aloe Vera</v>
      </c>
      <c r="D409" s="21" t="n">
        <v>2</v>
      </c>
      <c r="E409" s="24" t="n">
        <f aca="false">VLOOKUP(soupis!B409,prvky!$A$5:$C$48,3,0)</f>
        <v>0</v>
      </c>
      <c r="F409" s="25" t="n">
        <f aca="false">E409*D409</f>
        <v>0</v>
      </c>
      <c r="G409" s="25" t="n">
        <f aca="false">F409*(1+H409/100)</f>
        <v>0</v>
      </c>
      <c r="H409" s="21" t="n">
        <v>21</v>
      </c>
    </row>
    <row r="410" customFormat="false" ht="25" hidden="false" customHeight="false" outlineLevel="0" collapsed="false">
      <c r="A410" s="21" t="s">
        <v>456</v>
      </c>
      <c r="B410" s="22" t="s">
        <v>176</v>
      </c>
      <c r="C410" s="23" t="str">
        <f aca="false">VLOOKUP(soupis!B410,prvky!$A$5:$B$48,2,0)</f>
        <v>celočalouněná sedací souprava s podučkami, 2320x930x920, sedák 2020x570, výška sedáku 480, šířka područek 150, dřevěné nožičky, potahová látka např. ARTEMIS</v>
      </c>
      <c r="D410" s="21" t="n">
        <v>1</v>
      </c>
      <c r="E410" s="24" t="n">
        <f aca="false">VLOOKUP(soupis!B410,prvky!$A$5:$C$48,3,0)</f>
        <v>0</v>
      </c>
      <c r="F410" s="25" t="n">
        <f aca="false">E410*D410</f>
        <v>0</v>
      </c>
      <c r="G410" s="25" t="n">
        <f aca="false">F410*(1+H410/100)</f>
        <v>0</v>
      </c>
      <c r="H410" s="21" t="n">
        <v>21</v>
      </c>
    </row>
    <row r="411" customFormat="false" ht="25" hidden="false" customHeight="false" outlineLevel="0" collapsed="false">
      <c r="A411" s="21" t="s">
        <v>457</v>
      </c>
      <c r="B411" s="22" t="s">
        <v>38</v>
      </c>
      <c r="C411" s="23" t="str">
        <f aca="false">VLOOKUP(soupis!B411,prvky!$A$5:$B$48,2,0)</f>
        <v>dřevěná buková židle, čalouněný sedák i opěrák, 460x940x480, potahová látka např. ARTEMIS</v>
      </c>
      <c r="D411" s="21" t="n">
        <v>1</v>
      </c>
      <c r="E411" s="24" t="n">
        <f aca="false">VLOOKUP(soupis!B411,prvky!$A$5:$C$48,3,0)</f>
        <v>0</v>
      </c>
      <c r="F411" s="25" t="n">
        <f aca="false">E411*D411</f>
        <v>0</v>
      </c>
      <c r="G411" s="25" t="n">
        <f aca="false">F411*(1+H411/100)</f>
        <v>0</v>
      </c>
      <c r="H411" s="21" t="n">
        <v>21</v>
      </c>
    </row>
    <row r="412" customFormat="false" ht="37.5" hidden="false" customHeight="false" outlineLevel="0" collapsed="false">
      <c r="A412" s="21" t="s">
        <v>458</v>
      </c>
      <c r="B412" s="22" t="s">
        <v>40</v>
      </c>
      <c r="C412" s="23" t="str">
        <f aca="false">VLOOKUP(soupis!B412,prvky!$A$5:$B$48,2,0)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412" s="21" t="n">
        <v>2</v>
      </c>
      <c r="E412" s="24" t="n">
        <f aca="false">VLOOKUP(soupis!B412,prvky!$A$5:$C$48,3,0)</f>
        <v>0</v>
      </c>
      <c r="F412" s="25" t="n">
        <f aca="false">E412*D412</f>
        <v>0</v>
      </c>
      <c r="G412" s="25" t="n">
        <f aca="false">F412*(1+H412/100)</f>
        <v>0</v>
      </c>
      <c r="H412" s="21" t="n">
        <v>21</v>
      </c>
    </row>
    <row r="413" customFormat="false" ht="25" hidden="false" customHeight="false" outlineLevel="0" collapsed="false">
      <c r="A413" s="21" t="s">
        <v>459</v>
      </c>
      <c r="B413" s="22" t="s">
        <v>42</v>
      </c>
      <c r="C413" s="23" t="str">
        <f aca="false">VLOOKUP(soupis!B413,prvky!$A$5:$B$48,2,0)</f>
        <v>stojací lampa s dřevěnou trojnožkou, přírodní dřevo, výška 1453, stínidlo šedé válcové průměr 400/výška 300 ze 100% bavlny, napájecí kabel s nášlapným spínačem</v>
      </c>
      <c r="D413" s="21" t="n">
        <v>1</v>
      </c>
      <c r="E413" s="24" t="n">
        <f aca="false">VLOOKUP(soupis!B413,prvky!$A$5:$C$48,3,0)</f>
        <v>0</v>
      </c>
      <c r="F413" s="25" t="n">
        <f aca="false">E413*D413</f>
        <v>0</v>
      </c>
      <c r="G413" s="25" t="n">
        <f aca="false">F413*(1+H413/100)</f>
        <v>0</v>
      </c>
      <c r="H413" s="21" t="n">
        <v>21</v>
      </c>
    </row>
    <row r="414" customFormat="false" ht="37.5" hidden="false" customHeight="false" outlineLevel="0" collapsed="false">
      <c r="A414" s="21" t="s">
        <v>460</v>
      </c>
      <c r="B414" s="22" t="s">
        <v>44</v>
      </c>
      <c r="C414" s="23" t="str">
        <f aca="false">VLOOKUP(soupis!B414,prvky!$A$5:$B$48,2,0)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414" s="21" t="n">
        <v>4</v>
      </c>
      <c r="E414" s="24" t="n">
        <f aca="false">VLOOKUP(soupis!B414,prvky!$A$5:$C$48,3,0)</f>
        <v>0</v>
      </c>
      <c r="F414" s="25" t="n">
        <f aca="false">E414*D414</f>
        <v>0</v>
      </c>
      <c r="G414" s="25" t="n">
        <f aca="false">F414*(1+H414/100)</f>
        <v>0</v>
      </c>
      <c r="H414" s="21" t="n">
        <v>21</v>
      </c>
    </row>
    <row r="415" customFormat="false" ht="25" hidden="false" customHeight="false" outlineLevel="0" collapsed="false">
      <c r="A415" s="21" t="s">
        <v>461</v>
      </c>
      <c r="B415" s="22" t="s">
        <v>46</v>
      </c>
      <c r="C415" s="23" t="str">
        <f aca="false">VLOOKUP(soupis!B415,prvky!$A$5:$B$48,2,0)</f>
        <v>chladnička s mrazicím boxem, 472x492x450, objem 45 l (mrazící box 4,3 l), energetická třída A++, možnost otáčení dveří</v>
      </c>
      <c r="D415" s="21" t="n">
        <v>1</v>
      </c>
      <c r="E415" s="24" t="n">
        <f aca="false">VLOOKUP(soupis!B415,prvky!$A$5:$C$48,3,0)</f>
        <v>0</v>
      </c>
      <c r="F415" s="25" t="n">
        <f aca="false">E415*D415</f>
        <v>0</v>
      </c>
      <c r="G415" s="25" t="n">
        <f aca="false">F415*(1+H415/100)</f>
        <v>0</v>
      </c>
      <c r="H415" s="21" t="n">
        <v>21</v>
      </c>
    </row>
    <row r="416" customFormat="false" ht="37.5" hidden="false" customHeight="false" outlineLevel="0" collapsed="false">
      <c r="A416" s="21" t="s">
        <v>462</v>
      </c>
      <c r="B416" s="22" t="s">
        <v>48</v>
      </c>
      <c r="C416" s="23" t="str">
        <f aca="false">VLOOKUP(soupis!B416,prvky!$A$5:$B$48,2,0)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416" s="21" t="n">
        <v>1</v>
      </c>
      <c r="E416" s="24" t="n">
        <f aca="false">VLOOKUP(soupis!B416,prvky!$A$5:$C$48,3,0)</f>
        <v>0</v>
      </c>
      <c r="F416" s="25" t="n">
        <f aca="false">E416*D416</f>
        <v>0</v>
      </c>
      <c r="G416" s="25" t="n">
        <f aca="false">F416*(1+H416/100)</f>
        <v>0</v>
      </c>
      <c r="H416" s="21" t="n">
        <v>21</v>
      </c>
    </row>
    <row r="417" customFormat="false" ht="25" hidden="false" customHeight="false" outlineLevel="0" collapsed="false">
      <c r="A417" s="21" t="s">
        <v>463</v>
      </c>
      <c r="B417" s="22" t="s">
        <v>50</v>
      </c>
      <c r="C417" s="23" t="str">
        <f aca="false">VLOOKUP(soupis!B417,prvky!$A$5:$B$48,2,0)</f>
        <v>držák pro TV 40“, kovový černý, nosnost min. 60 kg, sklopný nahoru  min. +10° dolů min. -20°, otočný min. -+ 45°, uchycení VESA</v>
      </c>
      <c r="D417" s="21" t="n">
        <v>1</v>
      </c>
      <c r="E417" s="24" t="n">
        <f aca="false">VLOOKUP(soupis!B417,prvky!$A$5:$C$48,3,0)</f>
        <v>0</v>
      </c>
      <c r="F417" s="25" t="n">
        <f aca="false">E417*D417</f>
        <v>0</v>
      </c>
      <c r="G417" s="25" t="n">
        <f aca="false">F417*(1+H417/100)</f>
        <v>0</v>
      </c>
      <c r="H417" s="21" t="n">
        <v>21</v>
      </c>
    </row>
    <row r="418" customFormat="false" ht="25" hidden="false" customHeight="false" outlineLevel="0" collapsed="false">
      <c r="A418" s="21" t="s">
        <v>464</v>
      </c>
      <c r="B418" s="22" t="s">
        <v>52</v>
      </c>
      <c r="C418" s="23" t="str">
        <f aca="false">VLOOKUP(soupis!B418,prvky!$A$5:$B$48,2,0)</f>
        <v>tapeta vinylová strukturální (jemný písek) omývatelná, 3000x1350, pokrytá laminátem, odolná vlhku, otěru, UV záření, paropropustná</v>
      </c>
      <c r="D418" s="21" t="n">
        <v>1</v>
      </c>
      <c r="E418" s="24" t="n">
        <f aca="false">VLOOKUP(soupis!B418,prvky!$A$5:$C$48,3,0)</f>
        <v>0</v>
      </c>
      <c r="F418" s="25" t="n">
        <f aca="false">E418*D418</f>
        <v>0</v>
      </c>
      <c r="G418" s="25" t="n">
        <f aca="false">F418*(1+H418/100)</f>
        <v>0</v>
      </c>
      <c r="H418" s="21" t="n">
        <v>21</v>
      </c>
    </row>
    <row r="419" customFormat="false" ht="25" hidden="false" customHeight="false" outlineLevel="0" collapsed="false">
      <c r="A419" s="21" t="s">
        <v>465</v>
      </c>
      <c r="B419" s="22" t="s">
        <v>54</v>
      </c>
      <c r="C419" s="23" t="str">
        <f aca="false">VLOOKUP(soupis!B419,prvky!$A$5:$B$48,2,0)</f>
        <v>závěs blackoutový se stužkou, 100% polyester, 100% zatemnění,  (2 kusy: šířka 1500, výška 2350)+stropní Al kolejnice (bílá)+jezdci</v>
      </c>
      <c r="D419" s="21" t="n">
        <v>2</v>
      </c>
      <c r="E419" s="24" t="n">
        <f aca="false">VLOOKUP(soupis!B419,prvky!$A$5:$C$48,3,0)</f>
        <v>0</v>
      </c>
      <c r="F419" s="25" t="n">
        <f aca="false">E419*D419</f>
        <v>0</v>
      </c>
      <c r="G419" s="25" t="n">
        <f aca="false">F419*(1+H419/100)</f>
        <v>0</v>
      </c>
      <c r="H419" s="21" t="n">
        <v>21</v>
      </c>
    </row>
    <row r="420" customFormat="false" ht="25" hidden="false" customHeight="false" outlineLevel="0" collapsed="false">
      <c r="A420" s="21" t="s">
        <v>466</v>
      </c>
      <c r="B420" s="22" t="s">
        <v>56</v>
      </c>
      <c r="C420" s="23" t="str">
        <f aca="false">VLOOKUP(soupis!B420,prvky!$A$5:$B$48,2,0)</f>
        <v>trezor, 320x250x250, s elektronickým zámkem na PIN kód, 3-8 číselný kód, z ocelového plechu, černá barva, vč. 2 klíčů, napájení 4x AA 1,5V</v>
      </c>
      <c r="D420" s="21" t="n">
        <v>1</v>
      </c>
      <c r="E420" s="24" t="n">
        <f aca="false">VLOOKUP(soupis!B420,prvky!$A$5:$C$48,3,0)</f>
        <v>0</v>
      </c>
      <c r="F420" s="25" t="n">
        <f aca="false">E420*D420</f>
        <v>0</v>
      </c>
      <c r="G420" s="25" t="n">
        <f aca="false">F420*(1+H420/100)</f>
        <v>0</v>
      </c>
      <c r="H420" s="21" t="n">
        <v>21</v>
      </c>
    </row>
    <row r="421" s="15" customFormat="true" ht="20" hidden="false" customHeight="false" outlineLevel="0" collapsed="false">
      <c r="A421" s="16" t="s">
        <v>3</v>
      </c>
      <c r="B421" s="17" t="s">
        <v>11</v>
      </c>
      <c r="C421" s="18" t="s">
        <v>467</v>
      </c>
      <c r="D421" s="16" t="s">
        <v>6</v>
      </c>
      <c r="E421" s="19" t="s">
        <v>13</v>
      </c>
      <c r="F421" s="17" t="s">
        <v>14</v>
      </c>
      <c r="G421" s="17" t="s">
        <v>15</v>
      </c>
      <c r="H421" s="17" t="s">
        <v>16</v>
      </c>
    </row>
    <row r="422" customFormat="false" ht="37.5" hidden="false" customHeight="false" outlineLevel="0" collapsed="false">
      <c r="A422" s="21" t="s">
        <v>468</v>
      </c>
      <c r="B422" s="22" t="s">
        <v>18</v>
      </c>
      <c r="C422" s="23" t="str">
        <f aca="false">VLOOKUP(soupis!B422,prvky!$A$5:$B$48,2,0)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422" s="21" t="n">
        <v>1</v>
      </c>
      <c r="E422" s="24" t="n">
        <f aca="false">VLOOKUP(soupis!B422,prvky!$A$5:$C$48,3,0)</f>
        <v>0</v>
      </c>
      <c r="F422" s="25" t="n">
        <f aca="false">E422*D422</f>
        <v>0</v>
      </c>
      <c r="G422" s="25" t="n">
        <f aca="false">F422*(1+H422/100)</f>
        <v>0</v>
      </c>
      <c r="H422" s="21" t="n">
        <v>21</v>
      </c>
    </row>
    <row r="423" customFormat="false" ht="25" hidden="false" customHeight="false" outlineLevel="0" collapsed="false">
      <c r="A423" s="21" t="s">
        <v>469</v>
      </c>
      <c r="B423" s="22" t="s">
        <v>20</v>
      </c>
      <c r="C423" s="23" t="str">
        <f aca="false">VLOOKUP(soupis!B423,prvky!$A$5:$B$48,2,0)</f>
        <v>kufrbox, 800x650x550, konstrukce lamino tl.18 a 36, horní plocha a odkládací police kovová, výšková rektifikace</v>
      </c>
      <c r="D423" s="21" t="n">
        <v>1</v>
      </c>
      <c r="E423" s="24" t="n">
        <f aca="false">VLOOKUP(soupis!B423,prvky!$A$5:$C$48,3,0)</f>
        <v>0</v>
      </c>
      <c r="F423" s="25" t="n">
        <f aca="false">E423*D423</f>
        <v>0</v>
      </c>
      <c r="G423" s="25" t="n">
        <f aca="false">F423*(1+H423/100)</f>
        <v>0</v>
      </c>
      <c r="H423" s="21" t="n">
        <v>21</v>
      </c>
    </row>
    <row r="424" customFormat="false" ht="25" hidden="false" customHeight="false" outlineLevel="0" collapsed="false">
      <c r="A424" s="21" t="s">
        <v>470</v>
      </c>
      <c r="B424" s="22" t="s">
        <v>22</v>
      </c>
      <c r="C424" s="23" t="str">
        <f aca="false">VLOOKUP(soupis!B424,prvky!$A$5:$B$48,2,0)</f>
        <v>psací stůl se skříňkou pro chladničku, 1400x750x600, konstrukce lamino t.18 a 36, kovová úchytka, výšková rektifikace, odvětrání</v>
      </c>
      <c r="D424" s="21" t="n">
        <v>1</v>
      </c>
      <c r="E424" s="24" t="n">
        <f aca="false">VLOOKUP(soupis!B424,prvky!$A$5:$C$48,3,0)</f>
        <v>0</v>
      </c>
      <c r="F424" s="25" t="n">
        <f aca="false">E424*D424</f>
        <v>0</v>
      </c>
      <c r="G424" s="25" t="n">
        <f aca="false">F424*(1+H424/100)</f>
        <v>0</v>
      </c>
      <c r="H424" s="21" t="n">
        <v>21</v>
      </c>
    </row>
    <row r="425" customFormat="false" ht="25" hidden="false" customHeight="false" outlineLevel="0" collapsed="false">
      <c r="A425" s="21" t="s">
        <v>471</v>
      </c>
      <c r="B425" s="22" t="s">
        <v>24</v>
      </c>
      <c r="C425" s="23" t="str">
        <f aca="false">VLOOKUP(soupis!B425,prvky!$A$5:$B$48,2,0)</f>
        <v>čelo postele, 2000+3000+1264x890x36, konstrukce lamino tl.18 a 36, zavěšeno na skrytých lištách, osazení el.krabic a lampičky</v>
      </c>
      <c r="D425" s="21" t="n">
        <v>1</v>
      </c>
      <c r="E425" s="24" t="n">
        <f aca="false">VLOOKUP(soupis!B425,prvky!$A$5:$C$48,3,0)</f>
        <v>0</v>
      </c>
      <c r="F425" s="25" t="n">
        <f aca="false">E425*D425</f>
        <v>0</v>
      </c>
      <c r="G425" s="25" t="n">
        <f aca="false">F425*(1+H425/100)</f>
        <v>0</v>
      </c>
      <c r="H425" s="21" t="n">
        <v>21</v>
      </c>
    </row>
    <row r="426" customFormat="false" ht="25" hidden="false" customHeight="false" outlineLevel="0" collapsed="false">
      <c r="A426" s="21" t="s">
        <v>472</v>
      </c>
      <c r="B426" s="22" t="s">
        <v>26</v>
      </c>
      <c r="C426" s="23" t="str">
        <f aca="false">VLOOKUP(soupis!B426,prvky!$A$5:$B$48,2,0)</f>
        <v>zástěna, 716x2515x12, probarvená MDF s kruhovými otvory, oboustranně polepená HPL, kotvení pomocí nerezových oblých držáků skel</v>
      </c>
      <c r="D426" s="21" t="n">
        <v>1</v>
      </c>
      <c r="E426" s="24" t="n">
        <f aca="false">VLOOKUP(soupis!B426,prvky!$A$5:$C$48,3,0)</f>
        <v>0</v>
      </c>
      <c r="F426" s="25" t="n">
        <f aca="false">E426*D426</f>
        <v>0</v>
      </c>
      <c r="G426" s="25" t="n">
        <f aca="false">F426*(1+H426/100)</f>
        <v>0</v>
      </c>
      <c r="H426" s="21" t="n">
        <v>21</v>
      </c>
    </row>
    <row r="427" customFormat="false" ht="15.5" hidden="false" customHeight="false" outlineLevel="0" collapsed="false">
      <c r="A427" s="21" t="s">
        <v>473</v>
      </c>
      <c r="B427" s="22" t="s">
        <v>28</v>
      </c>
      <c r="C427" s="23" t="str">
        <f aca="false">VLOOKUP(soupis!B427,prvky!$A$5:$B$48,2,0)</f>
        <v>konferenční stolek, 900x500x400, celokovový</v>
      </c>
      <c r="D427" s="21" t="n">
        <v>1</v>
      </c>
      <c r="E427" s="24" t="n">
        <f aca="false">VLOOKUP(soupis!B427,prvky!$A$5:$C$48,3,0)</f>
        <v>0</v>
      </c>
      <c r="F427" s="25" t="n">
        <f aca="false">E427*D427</f>
        <v>0</v>
      </c>
      <c r="G427" s="25" t="n">
        <f aca="false">F427*(1+H427/100)</f>
        <v>0</v>
      </c>
      <c r="H427" s="21" t="n">
        <v>21</v>
      </c>
    </row>
    <row r="428" customFormat="false" ht="15.5" hidden="false" customHeight="false" outlineLevel="0" collapsed="false">
      <c r="A428" s="21" t="s">
        <v>474</v>
      </c>
      <c r="B428" s="22" t="s">
        <v>30</v>
      </c>
      <c r="C428" s="23" t="str">
        <f aca="false">VLOOKUP(soupis!B428,prvky!$A$5:$B$48,2,0)</f>
        <v>noční stolek, 350x350x200, celokovový, závěsný na postel</v>
      </c>
      <c r="D428" s="21" t="n">
        <v>2</v>
      </c>
      <c r="E428" s="24" t="n">
        <f aca="false">VLOOKUP(soupis!B428,prvky!$A$5:$C$48,3,0)</f>
        <v>0</v>
      </c>
      <c r="F428" s="25" t="n">
        <f aca="false">E428*D428</f>
        <v>0</v>
      </c>
      <c r="G428" s="25" t="n">
        <f aca="false">F428*(1+H428/100)</f>
        <v>0</v>
      </c>
      <c r="H428" s="21" t="n">
        <v>21</v>
      </c>
    </row>
    <row r="429" customFormat="false" ht="37.5" hidden="false" customHeight="false" outlineLevel="0" collapsed="false">
      <c r="A429" s="21" t="s">
        <v>475</v>
      </c>
      <c r="B429" s="22" t="s">
        <v>32</v>
      </c>
      <c r="C429" s="23" t="str">
        <f aca="false">VLOOKUP(soupis!B429,prvky!$A$5:$B$48,2,0)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429" s="21" t="n">
        <v>2</v>
      </c>
      <c r="E429" s="24" t="n">
        <f aca="false">VLOOKUP(soupis!B429,prvky!$A$5:$C$48,3,0)</f>
        <v>0</v>
      </c>
      <c r="F429" s="25" t="n">
        <f aca="false">E429*D429</f>
        <v>0</v>
      </c>
      <c r="G429" s="25" t="n">
        <f aca="false">F429*(1+H429/100)</f>
        <v>0</v>
      </c>
      <c r="H429" s="21" t="n">
        <v>21</v>
      </c>
    </row>
    <row r="430" customFormat="false" ht="15.5" hidden="false" customHeight="false" outlineLevel="0" collapsed="false">
      <c r="A430" s="21" t="s">
        <v>476</v>
      </c>
      <c r="B430" s="22" t="s">
        <v>34</v>
      </c>
      <c r="C430" s="23" t="str">
        <f aca="false">VLOOKUP(soupis!B430,prvky!$A$5:$B$48,2,0)</f>
        <v>matrace taštičková, 900x200x2000, střední tuhost, potah Aloe Vera</v>
      </c>
      <c r="D430" s="21" t="n">
        <v>2</v>
      </c>
      <c r="E430" s="24" t="n">
        <f aca="false">VLOOKUP(soupis!B430,prvky!$A$5:$C$48,3,0)</f>
        <v>0</v>
      </c>
      <c r="F430" s="25" t="n">
        <f aca="false">E430*D430</f>
        <v>0</v>
      </c>
      <c r="G430" s="25" t="n">
        <f aca="false">F430*(1+H430/100)</f>
        <v>0</v>
      </c>
      <c r="H430" s="21" t="n">
        <v>21</v>
      </c>
    </row>
    <row r="431" customFormat="false" ht="25" hidden="false" customHeight="false" outlineLevel="0" collapsed="false">
      <c r="A431" s="21" t="s">
        <v>477</v>
      </c>
      <c r="B431" s="22" t="s">
        <v>176</v>
      </c>
      <c r="C431" s="23" t="str">
        <f aca="false">VLOOKUP(soupis!B431,prvky!$A$5:$B$48,2,0)</f>
        <v>celočalouněná sedací souprava s podučkami, 2320x930x920, sedák 2020x570, výška sedáku 480, šířka područek 150, dřevěné nožičky, potahová látka např. ARTEMIS</v>
      </c>
      <c r="D431" s="21" t="n">
        <v>1</v>
      </c>
      <c r="E431" s="24" t="n">
        <f aca="false">VLOOKUP(soupis!B431,prvky!$A$5:$C$48,3,0)</f>
        <v>0</v>
      </c>
      <c r="F431" s="25" t="n">
        <f aca="false">E431*D431</f>
        <v>0</v>
      </c>
      <c r="G431" s="25" t="n">
        <f aca="false">F431*(1+H431/100)</f>
        <v>0</v>
      </c>
      <c r="H431" s="21" t="n">
        <v>21</v>
      </c>
    </row>
    <row r="432" customFormat="false" ht="25" hidden="false" customHeight="false" outlineLevel="0" collapsed="false">
      <c r="A432" s="21" t="s">
        <v>478</v>
      </c>
      <c r="B432" s="22" t="s">
        <v>38</v>
      </c>
      <c r="C432" s="23" t="str">
        <f aca="false">VLOOKUP(soupis!B432,prvky!$A$5:$B$48,2,0)</f>
        <v>dřevěná buková židle, čalouněný sedák i opěrák, 460x940x480, potahová látka např. ARTEMIS</v>
      </c>
      <c r="D432" s="21" t="n">
        <v>1</v>
      </c>
      <c r="E432" s="24" t="n">
        <f aca="false">VLOOKUP(soupis!B432,prvky!$A$5:$C$48,3,0)</f>
        <v>0</v>
      </c>
      <c r="F432" s="25" t="n">
        <f aca="false">E432*D432</f>
        <v>0</v>
      </c>
      <c r="G432" s="25" t="n">
        <f aca="false">F432*(1+H432/100)</f>
        <v>0</v>
      </c>
      <c r="H432" s="21" t="n">
        <v>21</v>
      </c>
    </row>
    <row r="433" customFormat="false" ht="37.5" hidden="false" customHeight="false" outlineLevel="0" collapsed="false">
      <c r="A433" s="21" t="s">
        <v>479</v>
      </c>
      <c r="B433" s="22" t="s">
        <v>40</v>
      </c>
      <c r="C433" s="23" t="str">
        <f aca="false">VLOOKUP(soupis!B433,prvky!$A$5:$B$48,2,0)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433" s="21" t="n">
        <v>2</v>
      </c>
      <c r="E433" s="24" t="n">
        <f aca="false">VLOOKUP(soupis!B433,prvky!$A$5:$C$48,3,0)</f>
        <v>0</v>
      </c>
      <c r="F433" s="25" t="n">
        <f aca="false">E433*D433</f>
        <v>0</v>
      </c>
      <c r="G433" s="25" t="n">
        <f aca="false">F433*(1+H433/100)</f>
        <v>0</v>
      </c>
      <c r="H433" s="21" t="n">
        <v>21</v>
      </c>
    </row>
    <row r="434" customFormat="false" ht="25" hidden="false" customHeight="false" outlineLevel="0" collapsed="false">
      <c r="A434" s="21" t="s">
        <v>480</v>
      </c>
      <c r="B434" s="22" t="s">
        <v>42</v>
      </c>
      <c r="C434" s="23" t="str">
        <f aca="false">VLOOKUP(soupis!B434,prvky!$A$5:$B$48,2,0)</f>
        <v>stojací lampa s dřevěnou trojnožkou, přírodní dřevo, výška 1453, stínidlo šedé válcové průměr 400/výška 300 ze 100% bavlny, napájecí kabel s nášlapným spínačem</v>
      </c>
      <c r="D434" s="21" t="n">
        <v>1</v>
      </c>
      <c r="E434" s="24" t="n">
        <f aca="false">VLOOKUP(soupis!B434,prvky!$A$5:$C$48,3,0)</f>
        <v>0</v>
      </c>
      <c r="F434" s="25" t="n">
        <f aca="false">E434*D434</f>
        <v>0</v>
      </c>
      <c r="G434" s="25" t="n">
        <f aca="false">F434*(1+H434/100)</f>
        <v>0</v>
      </c>
      <c r="H434" s="21" t="n">
        <v>21</v>
      </c>
    </row>
    <row r="435" customFormat="false" ht="37.5" hidden="false" customHeight="false" outlineLevel="0" collapsed="false">
      <c r="A435" s="21" t="s">
        <v>481</v>
      </c>
      <c r="B435" s="22" t="s">
        <v>44</v>
      </c>
      <c r="C435" s="23" t="str">
        <f aca="false">VLOOKUP(soupis!B435,prvky!$A$5:$B$48,2,0)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435" s="21" t="n">
        <v>4</v>
      </c>
      <c r="E435" s="24" t="n">
        <f aca="false">VLOOKUP(soupis!B435,prvky!$A$5:$C$48,3,0)</f>
        <v>0</v>
      </c>
      <c r="F435" s="25" t="n">
        <f aca="false">E435*D435</f>
        <v>0</v>
      </c>
      <c r="G435" s="25" t="n">
        <f aca="false">F435*(1+H435/100)</f>
        <v>0</v>
      </c>
      <c r="H435" s="21" t="n">
        <v>21</v>
      </c>
    </row>
    <row r="436" customFormat="false" ht="25" hidden="false" customHeight="false" outlineLevel="0" collapsed="false">
      <c r="A436" s="21" t="s">
        <v>482</v>
      </c>
      <c r="B436" s="22" t="s">
        <v>46</v>
      </c>
      <c r="C436" s="23" t="str">
        <f aca="false">VLOOKUP(soupis!B436,prvky!$A$5:$B$48,2,0)</f>
        <v>chladnička s mrazicím boxem, 472x492x450, objem 45 l (mrazící box 4,3 l), energetická třída A++, možnost otáčení dveří</v>
      </c>
      <c r="D436" s="21" t="n">
        <v>1</v>
      </c>
      <c r="E436" s="24" t="n">
        <f aca="false">VLOOKUP(soupis!B436,prvky!$A$5:$C$48,3,0)</f>
        <v>0</v>
      </c>
      <c r="F436" s="25" t="n">
        <f aca="false">E436*D436</f>
        <v>0</v>
      </c>
      <c r="G436" s="25" t="n">
        <f aca="false">F436*(1+H436/100)</f>
        <v>0</v>
      </c>
      <c r="H436" s="21" t="n">
        <v>21</v>
      </c>
    </row>
    <row r="437" customFormat="false" ht="37.5" hidden="false" customHeight="false" outlineLevel="0" collapsed="false">
      <c r="A437" s="21" t="s">
        <v>483</v>
      </c>
      <c r="B437" s="22" t="s">
        <v>48</v>
      </c>
      <c r="C437" s="23" t="str">
        <f aca="false">VLOOKUP(soupis!B437,prvky!$A$5:$B$48,2,0)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437" s="21" t="n">
        <v>1</v>
      </c>
      <c r="E437" s="24" t="n">
        <f aca="false">VLOOKUP(soupis!B437,prvky!$A$5:$C$48,3,0)</f>
        <v>0</v>
      </c>
      <c r="F437" s="25" t="n">
        <f aca="false">E437*D437</f>
        <v>0</v>
      </c>
      <c r="G437" s="25" t="n">
        <f aca="false">F437*(1+H437/100)</f>
        <v>0</v>
      </c>
      <c r="H437" s="21" t="n">
        <v>21</v>
      </c>
    </row>
    <row r="438" customFormat="false" ht="25" hidden="false" customHeight="false" outlineLevel="0" collapsed="false">
      <c r="A438" s="21" t="s">
        <v>484</v>
      </c>
      <c r="B438" s="22" t="s">
        <v>50</v>
      </c>
      <c r="C438" s="23" t="str">
        <f aca="false">VLOOKUP(soupis!B438,prvky!$A$5:$B$48,2,0)</f>
        <v>držák pro TV 40“, kovový černý, nosnost min. 60 kg, sklopný nahoru  min. +10° dolů min. -20°, otočný min. -+ 45°, uchycení VESA</v>
      </c>
      <c r="D438" s="21" t="n">
        <v>1</v>
      </c>
      <c r="E438" s="24" t="n">
        <f aca="false">VLOOKUP(soupis!B438,prvky!$A$5:$C$48,3,0)</f>
        <v>0</v>
      </c>
      <c r="F438" s="25" t="n">
        <f aca="false">E438*D438</f>
        <v>0</v>
      </c>
      <c r="G438" s="25" t="n">
        <f aca="false">F438*(1+H438/100)</f>
        <v>0</v>
      </c>
      <c r="H438" s="21" t="n">
        <v>21</v>
      </c>
    </row>
    <row r="439" customFormat="false" ht="25" hidden="false" customHeight="false" outlineLevel="0" collapsed="false">
      <c r="A439" s="21" t="s">
        <v>485</v>
      </c>
      <c r="B439" s="22" t="s">
        <v>52</v>
      </c>
      <c r="C439" s="23" t="str">
        <f aca="false">VLOOKUP(soupis!B439,prvky!$A$5:$B$48,2,0)</f>
        <v>tapeta vinylová strukturální (jemný písek) omývatelná, 3000x1350, pokrytá laminátem, odolná vlhku, otěru, UV záření, paropropustná</v>
      </c>
      <c r="D439" s="21" t="n">
        <v>1</v>
      </c>
      <c r="E439" s="24" t="n">
        <f aca="false">VLOOKUP(soupis!B439,prvky!$A$5:$C$48,3,0)</f>
        <v>0</v>
      </c>
      <c r="F439" s="25" t="n">
        <f aca="false">E439*D439</f>
        <v>0</v>
      </c>
      <c r="G439" s="25" t="n">
        <f aca="false">F439*(1+H439/100)</f>
        <v>0</v>
      </c>
      <c r="H439" s="21" t="n">
        <v>21</v>
      </c>
    </row>
    <row r="440" customFormat="false" ht="25" hidden="false" customHeight="false" outlineLevel="0" collapsed="false">
      <c r="A440" s="21" t="s">
        <v>486</v>
      </c>
      <c r="B440" s="22" t="s">
        <v>54</v>
      </c>
      <c r="C440" s="23" t="str">
        <f aca="false">VLOOKUP(soupis!B440,prvky!$A$5:$B$48,2,0)</f>
        <v>závěs blackoutový se stužkou, 100% polyester, 100% zatemnění,  (2 kusy: šířka 1500, výška 2350)+stropní Al kolejnice (bílá)+jezdci</v>
      </c>
      <c r="D440" s="21" t="n">
        <v>2</v>
      </c>
      <c r="E440" s="24" t="n">
        <f aca="false">VLOOKUP(soupis!B440,prvky!$A$5:$C$48,3,0)</f>
        <v>0</v>
      </c>
      <c r="F440" s="25" t="n">
        <f aca="false">E440*D440</f>
        <v>0</v>
      </c>
      <c r="G440" s="25" t="n">
        <f aca="false">F440*(1+H440/100)</f>
        <v>0</v>
      </c>
      <c r="H440" s="21" t="n">
        <v>21</v>
      </c>
    </row>
    <row r="441" customFormat="false" ht="25" hidden="false" customHeight="false" outlineLevel="0" collapsed="false">
      <c r="A441" s="21" t="s">
        <v>487</v>
      </c>
      <c r="B441" s="22" t="s">
        <v>56</v>
      </c>
      <c r="C441" s="23" t="str">
        <f aca="false">VLOOKUP(soupis!B441,prvky!$A$5:$B$48,2,0)</f>
        <v>trezor, 320x250x250, s elektronickým zámkem na PIN kód, 3-8 číselný kód, z ocelového plechu, černá barva, vč. 2 klíčů, napájení 4x AA 1,5V</v>
      </c>
      <c r="D441" s="21" t="n">
        <v>1</v>
      </c>
      <c r="E441" s="24" t="n">
        <f aca="false">VLOOKUP(soupis!B441,prvky!$A$5:$C$48,3,0)</f>
        <v>0</v>
      </c>
      <c r="F441" s="25" t="n">
        <f aca="false">E441*D441</f>
        <v>0</v>
      </c>
      <c r="G441" s="25" t="n">
        <f aca="false">F441*(1+H441/100)</f>
        <v>0</v>
      </c>
      <c r="H441" s="21" t="n">
        <v>21</v>
      </c>
    </row>
    <row r="442" s="15" customFormat="true" ht="20" hidden="false" customHeight="false" outlineLevel="0" collapsed="false">
      <c r="A442" s="16" t="s">
        <v>3</v>
      </c>
      <c r="B442" s="17" t="s">
        <v>11</v>
      </c>
      <c r="C442" s="18" t="s">
        <v>488</v>
      </c>
      <c r="D442" s="16" t="s">
        <v>6</v>
      </c>
      <c r="E442" s="19" t="s">
        <v>13</v>
      </c>
      <c r="F442" s="17" t="s">
        <v>14</v>
      </c>
      <c r="G442" s="17" t="s">
        <v>15</v>
      </c>
      <c r="H442" s="17" t="s">
        <v>16</v>
      </c>
    </row>
    <row r="443" customFormat="false" ht="37.5" hidden="false" customHeight="false" outlineLevel="0" collapsed="false">
      <c r="A443" s="21" t="s">
        <v>489</v>
      </c>
      <c r="B443" s="22" t="s">
        <v>18</v>
      </c>
      <c r="C443" s="23" t="str">
        <f aca="false">VLOOKUP(soupis!B443,prvky!$A$5:$B$48,2,0)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443" s="21" t="n">
        <v>1</v>
      </c>
      <c r="E443" s="24" t="n">
        <f aca="false">VLOOKUP(soupis!B443,prvky!$A$5:$C$48,3,0)</f>
        <v>0</v>
      </c>
      <c r="F443" s="25" t="n">
        <f aca="false">E443*D443</f>
        <v>0</v>
      </c>
      <c r="G443" s="25" t="n">
        <f aca="false">F443*(1+H443/100)</f>
        <v>0</v>
      </c>
      <c r="H443" s="21" t="n">
        <v>21</v>
      </c>
    </row>
    <row r="444" customFormat="false" ht="25" hidden="false" customHeight="false" outlineLevel="0" collapsed="false">
      <c r="A444" s="21" t="s">
        <v>490</v>
      </c>
      <c r="B444" s="22" t="s">
        <v>20</v>
      </c>
      <c r="C444" s="23" t="str">
        <f aca="false">VLOOKUP(soupis!B444,prvky!$A$5:$B$48,2,0)</f>
        <v>kufrbox, 800x650x550, konstrukce lamino tl.18 a 36, horní plocha a odkládací police kovová, výšková rektifikace</v>
      </c>
      <c r="D444" s="21" t="n">
        <v>1</v>
      </c>
      <c r="E444" s="24" t="n">
        <f aca="false">VLOOKUP(soupis!B444,prvky!$A$5:$C$48,3,0)</f>
        <v>0</v>
      </c>
      <c r="F444" s="25" t="n">
        <f aca="false">E444*D444</f>
        <v>0</v>
      </c>
      <c r="G444" s="25" t="n">
        <f aca="false">F444*(1+H444/100)</f>
        <v>0</v>
      </c>
      <c r="H444" s="21" t="n">
        <v>21</v>
      </c>
    </row>
    <row r="445" customFormat="false" ht="25" hidden="false" customHeight="false" outlineLevel="0" collapsed="false">
      <c r="A445" s="21" t="s">
        <v>491</v>
      </c>
      <c r="B445" s="22" t="s">
        <v>22</v>
      </c>
      <c r="C445" s="23" t="str">
        <f aca="false">VLOOKUP(soupis!B445,prvky!$A$5:$B$48,2,0)</f>
        <v>psací stůl se skříňkou pro chladničku, 1400x750x600, konstrukce lamino t.18 a 36, kovová úchytka, výšková rektifikace, odvětrání</v>
      </c>
      <c r="D445" s="21" t="n">
        <v>1</v>
      </c>
      <c r="E445" s="24" t="n">
        <f aca="false">VLOOKUP(soupis!B445,prvky!$A$5:$C$48,3,0)</f>
        <v>0</v>
      </c>
      <c r="F445" s="25" t="n">
        <f aca="false">E445*D445</f>
        <v>0</v>
      </c>
      <c r="G445" s="25" t="n">
        <f aca="false">F445*(1+H445/100)</f>
        <v>0</v>
      </c>
      <c r="H445" s="21" t="n">
        <v>21</v>
      </c>
    </row>
    <row r="446" customFormat="false" ht="25" hidden="false" customHeight="false" outlineLevel="0" collapsed="false">
      <c r="A446" s="21" t="s">
        <v>492</v>
      </c>
      <c r="B446" s="22" t="s">
        <v>24</v>
      </c>
      <c r="C446" s="23" t="str">
        <f aca="false">VLOOKUP(soupis!B446,prvky!$A$5:$B$48,2,0)</f>
        <v>čelo postele, 2000+3000+1264x890x36, konstrukce lamino tl.18 a 36, zavěšeno na skrytých lištách, osazení el.krabic a lampičky</v>
      </c>
      <c r="D446" s="21" t="n">
        <v>1</v>
      </c>
      <c r="E446" s="24" t="n">
        <f aca="false">VLOOKUP(soupis!B446,prvky!$A$5:$C$48,3,0)</f>
        <v>0</v>
      </c>
      <c r="F446" s="25" t="n">
        <f aca="false">E446*D446</f>
        <v>0</v>
      </c>
      <c r="G446" s="25" t="n">
        <f aca="false">F446*(1+H446/100)</f>
        <v>0</v>
      </c>
      <c r="H446" s="21" t="n">
        <v>21</v>
      </c>
    </row>
    <row r="447" customFormat="false" ht="25" hidden="false" customHeight="false" outlineLevel="0" collapsed="false">
      <c r="A447" s="21" t="s">
        <v>493</v>
      </c>
      <c r="B447" s="22" t="s">
        <v>26</v>
      </c>
      <c r="C447" s="23" t="str">
        <f aca="false">VLOOKUP(soupis!B447,prvky!$A$5:$B$48,2,0)</f>
        <v>zástěna, 716x2515x12, probarvená MDF s kruhovými otvory, oboustranně polepená HPL, kotvení pomocí nerezových oblých držáků skel</v>
      </c>
      <c r="D447" s="21" t="n">
        <v>1</v>
      </c>
      <c r="E447" s="24" t="n">
        <f aca="false">VLOOKUP(soupis!B447,prvky!$A$5:$C$48,3,0)</f>
        <v>0</v>
      </c>
      <c r="F447" s="25" t="n">
        <f aca="false">E447*D447</f>
        <v>0</v>
      </c>
      <c r="G447" s="25" t="n">
        <f aca="false">F447*(1+H447/100)</f>
        <v>0</v>
      </c>
      <c r="H447" s="21" t="n">
        <v>21</v>
      </c>
    </row>
    <row r="448" customFormat="false" ht="15.5" hidden="false" customHeight="false" outlineLevel="0" collapsed="false">
      <c r="A448" s="21" t="s">
        <v>494</v>
      </c>
      <c r="B448" s="22" t="s">
        <v>28</v>
      </c>
      <c r="C448" s="23" t="str">
        <f aca="false">VLOOKUP(soupis!B448,prvky!$A$5:$B$48,2,0)</f>
        <v>konferenční stolek, 900x500x400, celokovový</v>
      </c>
      <c r="D448" s="21" t="n">
        <v>1</v>
      </c>
      <c r="E448" s="24" t="n">
        <f aca="false">VLOOKUP(soupis!B448,prvky!$A$5:$C$48,3,0)</f>
        <v>0</v>
      </c>
      <c r="F448" s="25" t="n">
        <f aca="false">E448*D448</f>
        <v>0</v>
      </c>
      <c r="G448" s="25" t="n">
        <f aca="false">F448*(1+H448/100)</f>
        <v>0</v>
      </c>
      <c r="H448" s="21" t="n">
        <v>21</v>
      </c>
    </row>
    <row r="449" customFormat="false" ht="15.5" hidden="false" customHeight="false" outlineLevel="0" collapsed="false">
      <c r="A449" s="21" t="s">
        <v>495</v>
      </c>
      <c r="B449" s="22" t="s">
        <v>30</v>
      </c>
      <c r="C449" s="23" t="str">
        <f aca="false">VLOOKUP(soupis!B449,prvky!$A$5:$B$48,2,0)</f>
        <v>noční stolek, 350x350x200, celokovový, závěsný na postel</v>
      </c>
      <c r="D449" s="21" t="n">
        <v>2</v>
      </c>
      <c r="E449" s="24" t="n">
        <f aca="false">VLOOKUP(soupis!B449,prvky!$A$5:$C$48,3,0)</f>
        <v>0</v>
      </c>
      <c r="F449" s="25" t="n">
        <f aca="false">E449*D449</f>
        <v>0</v>
      </c>
      <c r="G449" s="25" t="n">
        <f aca="false">F449*(1+H449/100)</f>
        <v>0</v>
      </c>
      <c r="H449" s="21" t="n">
        <v>21</v>
      </c>
    </row>
    <row r="450" customFormat="false" ht="37.5" hidden="false" customHeight="false" outlineLevel="0" collapsed="false">
      <c r="A450" s="21" t="s">
        <v>496</v>
      </c>
      <c r="B450" s="22" t="s">
        <v>32</v>
      </c>
      <c r="C450" s="23" t="str">
        <f aca="false">VLOOKUP(soupis!B450,prvky!$A$5:$B$48,2,0)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450" s="21" t="n">
        <v>2</v>
      </c>
      <c r="E450" s="24" t="n">
        <f aca="false">VLOOKUP(soupis!B450,prvky!$A$5:$C$48,3,0)</f>
        <v>0</v>
      </c>
      <c r="F450" s="25" t="n">
        <f aca="false">E450*D450</f>
        <v>0</v>
      </c>
      <c r="G450" s="25" t="n">
        <f aca="false">F450*(1+H450/100)</f>
        <v>0</v>
      </c>
      <c r="H450" s="21" t="n">
        <v>21</v>
      </c>
    </row>
    <row r="451" customFormat="false" ht="15.5" hidden="false" customHeight="false" outlineLevel="0" collapsed="false">
      <c r="A451" s="21" t="s">
        <v>497</v>
      </c>
      <c r="B451" s="22" t="s">
        <v>34</v>
      </c>
      <c r="C451" s="23" t="str">
        <f aca="false">VLOOKUP(soupis!B451,prvky!$A$5:$B$48,2,0)</f>
        <v>matrace taštičková, 900x200x2000, střední tuhost, potah Aloe Vera</v>
      </c>
      <c r="D451" s="21" t="n">
        <v>2</v>
      </c>
      <c r="E451" s="24" t="n">
        <f aca="false">VLOOKUP(soupis!B451,prvky!$A$5:$C$48,3,0)</f>
        <v>0</v>
      </c>
      <c r="F451" s="25" t="n">
        <f aca="false">E451*D451</f>
        <v>0</v>
      </c>
      <c r="G451" s="25" t="n">
        <f aca="false">F451*(1+H451/100)</f>
        <v>0</v>
      </c>
      <c r="H451" s="21" t="n">
        <v>21</v>
      </c>
    </row>
    <row r="452" customFormat="false" ht="25" hidden="false" customHeight="false" outlineLevel="0" collapsed="false">
      <c r="A452" s="21" t="s">
        <v>498</v>
      </c>
      <c r="B452" s="22" t="s">
        <v>176</v>
      </c>
      <c r="C452" s="23" t="str">
        <f aca="false">VLOOKUP(soupis!B452,prvky!$A$5:$B$48,2,0)</f>
        <v>celočalouněná sedací souprava s podučkami, 2320x930x920, sedák 2020x570, výška sedáku 480, šířka područek 150, dřevěné nožičky, potahová látka např. ARTEMIS</v>
      </c>
      <c r="D452" s="21" t="n">
        <v>1</v>
      </c>
      <c r="E452" s="24" t="n">
        <f aca="false">VLOOKUP(soupis!B452,prvky!$A$5:$C$48,3,0)</f>
        <v>0</v>
      </c>
      <c r="F452" s="25" t="n">
        <f aca="false">E452*D452</f>
        <v>0</v>
      </c>
      <c r="G452" s="25" t="n">
        <f aca="false">F452*(1+H452/100)</f>
        <v>0</v>
      </c>
      <c r="H452" s="21" t="n">
        <v>21</v>
      </c>
    </row>
    <row r="453" customFormat="false" ht="25" hidden="false" customHeight="false" outlineLevel="0" collapsed="false">
      <c r="A453" s="21" t="s">
        <v>499</v>
      </c>
      <c r="B453" s="22" t="s">
        <v>38</v>
      </c>
      <c r="C453" s="23" t="str">
        <f aca="false">VLOOKUP(soupis!B453,prvky!$A$5:$B$48,2,0)</f>
        <v>dřevěná buková židle, čalouněný sedák i opěrák, 460x940x480, potahová látka např. ARTEMIS</v>
      </c>
      <c r="D453" s="21" t="n">
        <v>1</v>
      </c>
      <c r="E453" s="24" t="n">
        <f aca="false">VLOOKUP(soupis!B453,prvky!$A$5:$C$48,3,0)</f>
        <v>0</v>
      </c>
      <c r="F453" s="25" t="n">
        <f aca="false">E453*D453</f>
        <v>0</v>
      </c>
      <c r="G453" s="25" t="n">
        <f aca="false">F453*(1+H453/100)</f>
        <v>0</v>
      </c>
      <c r="H453" s="21" t="n">
        <v>21</v>
      </c>
    </row>
    <row r="454" customFormat="false" ht="37.5" hidden="false" customHeight="false" outlineLevel="0" collapsed="false">
      <c r="A454" s="21" t="s">
        <v>500</v>
      </c>
      <c r="B454" s="22" t="s">
        <v>40</v>
      </c>
      <c r="C454" s="23" t="str">
        <f aca="false">VLOOKUP(soupis!B454,prvky!$A$5:$B$48,2,0)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454" s="21" t="n">
        <v>2</v>
      </c>
      <c r="E454" s="24" t="n">
        <f aca="false">VLOOKUP(soupis!B454,prvky!$A$5:$C$48,3,0)</f>
        <v>0</v>
      </c>
      <c r="F454" s="25" t="n">
        <f aca="false">E454*D454</f>
        <v>0</v>
      </c>
      <c r="G454" s="25" t="n">
        <f aca="false">F454*(1+H454/100)</f>
        <v>0</v>
      </c>
      <c r="H454" s="21" t="n">
        <v>21</v>
      </c>
    </row>
    <row r="455" customFormat="false" ht="25" hidden="false" customHeight="false" outlineLevel="0" collapsed="false">
      <c r="A455" s="21" t="s">
        <v>501</v>
      </c>
      <c r="B455" s="22" t="s">
        <v>42</v>
      </c>
      <c r="C455" s="23" t="str">
        <f aca="false">VLOOKUP(soupis!B455,prvky!$A$5:$B$48,2,0)</f>
        <v>stojací lampa s dřevěnou trojnožkou, přírodní dřevo, výška 1453, stínidlo šedé válcové průměr 400/výška 300 ze 100% bavlny, napájecí kabel s nášlapným spínačem</v>
      </c>
      <c r="D455" s="21" t="n">
        <v>1</v>
      </c>
      <c r="E455" s="24" t="n">
        <f aca="false">VLOOKUP(soupis!B455,prvky!$A$5:$C$48,3,0)</f>
        <v>0</v>
      </c>
      <c r="F455" s="25" t="n">
        <f aca="false">E455*D455</f>
        <v>0</v>
      </c>
      <c r="G455" s="25" t="n">
        <f aca="false">F455*(1+H455/100)</f>
        <v>0</v>
      </c>
      <c r="H455" s="21" t="n">
        <v>21</v>
      </c>
    </row>
    <row r="456" customFormat="false" ht="37.5" hidden="false" customHeight="false" outlineLevel="0" collapsed="false">
      <c r="A456" s="21" t="s">
        <v>502</v>
      </c>
      <c r="B456" s="22" t="s">
        <v>44</v>
      </c>
      <c r="C456" s="23" t="str">
        <f aca="false">VLOOKUP(soupis!B456,prvky!$A$5:$B$48,2,0)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456" s="21" t="n">
        <v>4</v>
      </c>
      <c r="E456" s="24" t="n">
        <f aca="false">VLOOKUP(soupis!B456,prvky!$A$5:$C$48,3,0)</f>
        <v>0</v>
      </c>
      <c r="F456" s="25" t="n">
        <f aca="false">E456*D456</f>
        <v>0</v>
      </c>
      <c r="G456" s="25" t="n">
        <f aca="false">F456*(1+H456/100)</f>
        <v>0</v>
      </c>
      <c r="H456" s="21" t="n">
        <v>21</v>
      </c>
    </row>
    <row r="457" customFormat="false" ht="25" hidden="false" customHeight="false" outlineLevel="0" collapsed="false">
      <c r="A457" s="21" t="s">
        <v>503</v>
      </c>
      <c r="B457" s="22" t="s">
        <v>46</v>
      </c>
      <c r="C457" s="23" t="str">
        <f aca="false">VLOOKUP(soupis!B457,prvky!$A$5:$B$48,2,0)</f>
        <v>chladnička s mrazicím boxem, 472x492x450, objem 45 l (mrazící box 4,3 l), energetická třída A++, možnost otáčení dveří</v>
      </c>
      <c r="D457" s="21" t="n">
        <v>1</v>
      </c>
      <c r="E457" s="24" t="n">
        <f aca="false">VLOOKUP(soupis!B457,prvky!$A$5:$C$48,3,0)</f>
        <v>0</v>
      </c>
      <c r="F457" s="25" t="n">
        <f aca="false">E457*D457</f>
        <v>0</v>
      </c>
      <c r="G457" s="25" t="n">
        <f aca="false">F457*(1+H457/100)</f>
        <v>0</v>
      </c>
      <c r="H457" s="21" t="n">
        <v>21</v>
      </c>
    </row>
    <row r="458" customFormat="false" ht="37.5" hidden="false" customHeight="false" outlineLevel="0" collapsed="false">
      <c r="A458" s="21" t="s">
        <v>504</v>
      </c>
      <c r="B458" s="22" t="s">
        <v>48</v>
      </c>
      <c r="C458" s="23" t="str">
        <f aca="false">VLOOKUP(soupis!B458,prvky!$A$5:$B$48,2,0)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458" s="21" t="n">
        <v>1</v>
      </c>
      <c r="E458" s="24" t="n">
        <f aca="false">VLOOKUP(soupis!B458,prvky!$A$5:$C$48,3,0)</f>
        <v>0</v>
      </c>
      <c r="F458" s="25" t="n">
        <f aca="false">E458*D458</f>
        <v>0</v>
      </c>
      <c r="G458" s="25" t="n">
        <f aca="false">F458*(1+H458/100)</f>
        <v>0</v>
      </c>
      <c r="H458" s="21" t="n">
        <v>21</v>
      </c>
    </row>
    <row r="459" customFormat="false" ht="25" hidden="false" customHeight="false" outlineLevel="0" collapsed="false">
      <c r="A459" s="21" t="s">
        <v>505</v>
      </c>
      <c r="B459" s="22" t="s">
        <v>50</v>
      </c>
      <c r="C459" s="23" t="str">
        <f aca="false">VLOOKUP(soupis!B459,prvky!$A$5:$B$48,2,0)</f>
        <v>držák pro TV 40“, kovový černý, nosnost min. 60 kg, sklopný nahoru  min. +10° dolů min. -20°, otočný min. -+ 45°, uchycení VESA</v>
      </c>
      <c r="D459" s="21" t="n">
        <v>1</v>
      </c>
      <c r="E459" s="24" t="n">
        <f aca="false">VLOOKUP(soupis!B459,prvky!$A$5:$C$48,3,0)</f>
        <v>0</v>
      </c>
      <c r="F459" s="25" t="n">
        <f aca="false">E459*D459</f>
        <v>0</v>
      </c>
      <c r="G459" s="25" t="n">
        <f aca="false">F459*(1+H459/100)</f>
        <v>0</v>
      </c>
      <c r="H459" s="21" t="n">
        <v>21</v>
      </c>
    </row>
    <row r="460" customFormat="false" ht="25" hidden="false" customHeight="false" outlineLevel="0" collapsed="false">
      <c r="A460" s="21" t="s">
        <v>506</v>
      </c>
      <c r="B460" s="22" t="s">
        <v>52</v>
      </c>
      <c r="C460" s="23" t="str">
        <f aca="false">VLOOKUP(soupis!B460,prvky!$A$5:$B$48,2,0)</f>
        <v>tapeta vinylová strukturální (jemný písek) omývatelná, 3000x1350, pokrytá laminátem, odolná vlhku, otěru, UV záření, paropropustná</v>
      </c>
      <c r="D460" s="21" t="n">
        <v>1</v>
      </c>
      <c r="E460" s="24" t="n">
        <f aca="false">VLOOKUP(soupis!B460,prvky!$A$5:$C$48,3,0)</f>
        <v>0</v>
      </c>
      <c r="F460" s="25" t="n">
        <f aca="false">E460*D460</f>
        <v>0</v>
      </c>
      <c r="G460" s="25" t="n">
        <f aca="false">F460*(1+H460/100)</f>
        <v>0</v>
      </c>
      <c r="H460" s="21" t="n">
        <v>21</v>
      </c>
    </row>
    <row r="461" customFormat="false" ht="25" hidden="false" customHeight="false" outlineLevel="0" collapsed="false">
      <c r="A461" s="21" t="s">
        <v>507</v>
      </c>
      <c r="B461" s="22" t="s">
        <v>54</v>
      </c>
      <c r="C461" s="23" t="str">
        <f aca="false">VLOOKUP(soupis!B461,prvky!$A$5:$B$48,2,0)</f>
        <v>závěs blackoutový se stužkou, 100% polyester, 100% zatemnění,  (2 kusy: šířka 1500, výška 2350)+stropní Al kolejnice (bílá)+jezdci</v>
      </c>
      <c r="D461" s="21" t="n">
        <v>2</v>
      </c>
      <c r="E461" s="24" t="n">
        <f aca="false">VLOOKUP(soupis!B461,prvky!$A$5:$C$48,3,0)</f>
        <v>0</v>
      </c>
      <c r="F461" s="25" t="n">
        <f aca="false">E461*D461</f>
        <v>0</v>
      </c>
      <c r="G461" s="25" t="n">
        <f aca="false">F461*(1+H461/100)</f>
        <v>0</v>
      </c>
      <c r="H461" s="21" t="n">
        <v>21</v>
      </c>
    </row>
    <row r="462" customFormat="false" ht="25" hidden="false" customHeight="false" outlineLevel="0" collapsed="false">
      <c r="A462" s="21" t="s">
        <v>508</v>
      </c>
      <c r="B462" s="22" t="s">
        <v>56</v>
      </c>
      <c r="C462" s="23" t="str">
        <f aca="false">VLOOKUP(soupis!B462,prvky!$A$5:$B$48,2,0)</f>
        <v>trezor, 320x250x250, s elektronickým zámkem na PIN kód, 3-8 číselný kód, z ocelového plechu, černá barva, vč. 2 klíčů, napájení 4x AA 1,5V</v>
      </c>
      <c r="D462" s="21" t="n">
        <v>1</v>
      </c>
      <c r="E462" s="24" t="n">
        <f aca="false">VLOOKUP(soupis!B462,prvky!$A$5:$C$48,3,0)</f>
        <v>0</v>
      </c>
      <c r="F462" s="25" t="n">
        <f aca="false">E462*D462</f>
        <v>0</v>
      </c>
      <c r="G462" s="25" t="n">
        <f aca="false">F462*(1+H462/100)</f>
        <v>0</v>
      </c>
      <c r="H462" s="21" t="n">
        <v>21</v>
      </c>
    </row>
    <row r="463" s="15" customFormat="true" ht="20" hidden="false" customHeight="false" outlineLevel="0" collapsed="false">
      <c r="A463" s="16" t="s">
        <v>3</v>
      </c>
      <c r="B463" s="17" t="s">
        <v>11</v>
      </c>
      <c r="C463" s="18" t="s">
        <v>509</v>
      </c>
      <c r="D463" s="16" t="s">
        <v>6</v>
      </c>
      <c r="E463" s="19" t="s">
        <v>13</v>
      </c>
      <c r="F463" s="17" t="s">
        <v>14</v>
      </c>
      <c r="G463" s="17" t="s">
        <v>15</v>
      </c>
      <c r="H463" s="17" t="s">
        <v>16</v>
      </c>
    </row>
    <row r="464" customFormat="false" ht="37.5" hidden="false" customHeight="false" outlineLevel="0" collapsed="false">
      <c r="A464" s="21" t="s">
        <v>510</v>
      </c>
      <c r="B464" s="22" t="s">
        <v>164</v>
      </c>
      <c r="C464" s="23" t="str">
        <f aca="false">VLOOKUP(soupis!B464,prvky!$A$5:$B$48,2,0)</f>
        <v>šatní skříně s odkládací stěnou, 3150x2000x620, konstrukce lamino tl.18 a 36, 2x posuvá dvířka s tlumením, 2x šatní tyč (výškově přestavitelná), zrcadlo, 10x šatní háček, ocelový sedák, 2x trubková police, výšková rektifikace</v>
      </c>
      <c r="D464" s="21" t="n">
        <v>1</v>
      </c>
      <c r="E464" s="24" t="n">
        <f aca="false">VLOOKUP(soupis!B464,prvky!$A$5:$C$48,3,0)</f>
        <v>0</v>
      </c>
      <c r="F464" s="25" t="n">
        <f aca="false">E464*D464</f>
        <v>0</v>
      </c>
      <c r="G464" s="25" t="n">
        <f aca="false">F464*(1+H464/100)</f>
        <v>0</v>
      </c>
      <c r="H464" s="21" t="n">
        <v>21</v>
      </c>
    </row>
    <row r="465" customFormat="false" ht="25" hidden="false" customHeight="false" outlineLevel="0" collapsed="false">
      <c r="A465" s="21" t="s">
        <v>511</v>
      </c>
      <c r="B465" s="22" t="s">
        <v>20</v>
      </c>
      <c r="C465" s="23" t="str">
        <f aca="false">VLOOKUP(soupis!B465,prvky!$A$5:$B$48,2,0)</f>
        <v>kufrbox, 800x650x550, konstrukce lamino tl.18 a 36, horní plocha a odkládací police kovová, výšková rektifikace</v>
      </c>
      <c r="D465" s="21" t="n">
        <v>1</v>
      </c>
      <c r="E465" s="24" t="n">
        <f aca="false">VLOOKUP(soupis!B465,prvky!$A$5:$C$48,3,0)</f>
        <v>0</v>
      </c>
      <c r="F465" s="25" t="n">
        <f aca="false">E465*D465</f>
        <v>0</v>
      </c>
      <c r="G465" s="25" t="n">
        <f aca="false">F465*(1+H465/100)</f>
        <v>0</v>
      </c>
      <c r="H465" s="21" t="n">
        <v>21</v>
      </c>
    </row>
    <row r="466" customFormat="false" ht="25" hidden="false" customHeight="false" outlineLevel="0" collapsed="false">
      <c r="A466" s="21" t="s">
        <v>512</v>
      </c>
      <c r="B466" s="22" t="s">
        <v>22</v>
      </c>
      <c r="C466" s="23" t="str">
        <f aca="false">VLOOKUP(soupis!B466,prvky!$A$5:$B$48,2,0)</f>
        <v>psací stůl se skříňkou pro chladničku, 1400x750x600, konstrukce lamino t.18 a 36, kovová úchytka, výšková rektifikace, odvětrání</v>
      </c>
      <c r="D466" s="21" t="n">
        <v>1</v>
      </c>
      <c r="E466" s="24" t="n">
        <f aca="false">VLOOKUP(soupis!B466,prvky!$A$5:$C$48,3,0)</f>
        <v>0</v>
      </c>
      <c r="F466" s="25" t="n">
        <f aca="false">E466*D466</f>
        <v>0</v>
      </c>
      <c r="G466" s="25" t="n">
        <f aca="false">F466*(1+H466/100)</f>
        <v>0</v>
      </c>
      <c r="H466" s="21" t="n">
        <v>21</v>
      </c>
    </row>
    <row r="467" customFormat="false" ht="25" hidden="false" customHeight="false" outlineLevel="0" collapsed="false">
      <c r="A467" s="21" t="s">
        <v>513</v>
      </c>
      <c r="B467" s="22" t="s">
        <v>168</v>
      </c>
      <c r="C467" s="23" t="str">
        <f aca="false">VLOOKUP(soupis!B467,prvky!$A$5:$B$48,2,0)</f>
        <v>čelo postele, 2000+4500x890x36, konstrukce lamino tl.18 a 36, zavěšeno na skrytých lištách, osazení el.krabic a lampičky</v>
      </c>
      <c r="D467" s="21" t="n">
        <v>1</v>
      </c>
      <c r="E467" s="24" t="n">
        <f aca="false">VLOOKUP(soupis!B467,prvky!$A$5:$C$48,3,0)</f>
        <v>0</v>
      </c>
      <c r="F467" s="25" t="n">
        <f aca="false">E467*D467</f>
        <v>0</v>
      </c>
      <c r="G467" s="25" t="n">
        <f aca="false">F467*(1+H467/100)</f>
        <v>0</v>
      </c>
      <c r="H467" s="21" t="n">
        <v>21</v>
      </c>
    </row>
    <row r="468" customFormat="false" ht="25" hidden="false" customHeight="false" outlineLevel="0" collapsed="false">
      <c r="A468" s="21" t="s">
        <v>514</v>
      </c>
      <c r="B468" s="22" t="s">
        <v>170</v>
      </c>
      <c r="C468" s="23" t="str">
        <f aca="false">VLOOKUP(soupis!B468,prvky!$A$5:$B$48,2,0)</f>
        <v>zástěna, 930x2515x12, probarvená MDF s kruhovými otvory, oboustranně polepená HPL, kotvení pomocí nerezových oblých držáků skel</v>
      </c>
      <c r="D468" s="21" t="n">
        <v>1</v>
      </c>
      <c r="E468" s="24" t="n">
        <f aca="false">VLOOKUP(soupis!B468,prvky!$A$5:$C$48,3,0)</f>
        <v>0</v>
      </c>
      <c r="F468" s="25" t="n">
        <f aca="false">E468*D468</f>
        <v>0</v>
      </c>
      <c r="G468" s="25" t="n">
        <f aca="false">F468*(1+H468/100)</f>
        <v>0</v>
      </c>
      <c r="H468" s="21" t="n">
        <v>21</v>
      </c>
    </row>
    <row r="469" customFormat="false" ht="15.5" hidden="false" customHeight="false" outlineLevel="0" collapsed="false">
      <c r="A469" s="21" t="s">
        <v>515</v>
      </c>
      <c r="B469" s="22" t="s">
        <v>28</v>
      </c>
      <c r="C469" s="23" t="str">
        <f aca="false">VLOOKUP(soupis!B469,prvky!$A$5:$B$48,2,0)</f>
        <v>konferenční stolek, 900x500x400, celokovový</v>
      </c>
      <c r="D469" s="21" t="n">
        <v>1</v>
      </c>
      <c r="E469" s="24" t="n">
        <f aca="false">VLOOKUP(soupis!B469,prvky!$A$5:$C$48,3,0)</f>
        <v>0</v>
      </c>
      <c r="F469" s="25" t="n">
        <f aca="false">E469*D469</f>
        <v>0</v>
      </c>
      <c r="G469" s="25" t="n">
        <f aca="false">F469*(1+H469/100)</f>
        <v>0</v>
      </c>
      <c r="H469" s="21" t="n">
        <v>21</v>
      </c>
    </row>
    <row r="470" customFormat="false" ht="15.5" hidden="false" customHeight="false" outlineLevel="0" collapsed="false">
      <c r="A470" s="21" t="s">
        <v>516</v>
      </c>
      <c r="B470" s="22" t="s">
        <v>30</v>
      </c>
      <c r="C470" s="23" t="str">
        <f aca="false">VLOOKUP(soupis!B470,prvky!$A$5:$B$48,2,0)</f>
        <v>noční stolek, 350x350x200, celokovový, závěsný na postel</v>
      </c>
      <c r="D470" s="21" t="n">
        <v>2</v>
      </c>
      <c r="E470" s="24" t="n">
        <f aca="false">VLOOKUP(soupis!B470,prvky!$A$5:$C$48,3,0)</f>
        <v>0</v>
      </c>
      <c r="F470" s="25" t="n">
        <f aca="false">E470*D470</f>
        <v>0</v>
      </c>
      <c r="G470" s="25" t="n">
        <f aca="false">F470*(1+H470/100)</f>
        <v>0</v>
      </c>
      <c r="H470" s="21" t="n">
        <v>21</v>
      </c>
    </row>
    <row r="471" customFormat="false" ht="37.5" hidden="false" customHeight="false" outlineLevel="0" collapsed="false">
      <c r="A471" s="21" t="s">
        <v>517</v>
      </c>
      <c r="B471" s="22" t="s">
        <v>32</v>
      </c>
      <c r="C471" s="23" t="str">
        <f aca="false">VLOOKUP(soupis!B471,prvky!$A$5:$B$48,2,0)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471" s="21" t="n">
        <v>2</v>
      </c>
      <c r="E471" s="24" t="n">
        <f aca="false">VLOOKUP(soupis!B471,prvky!$A$5:$C$48,3,0)</f>
        <v>0</v>
      </c>
      <c r="F471" s="25" t="n">
        <f aca="false">E471*D471</f>
        <v>0</v>
      </c>
      <c r="G471" s="25" t="n">
        <f aca="false">F471*(1+H471/100)</f>
        <v>0</v>
      </c>
      <c r="H471" s="21" t="n">
        <v>21</v>
      </c>
    </row>
    <row r="472" customFormat="false" ht="15.5" hidden="false" customHeight="false" outlineLevel="0" collapsed="false">
      <c r="A472" s="21" t="s">
        <v>518</v>
      </c>
      <c r="B472" s="22" t="s">
        <v>34</v>
      </c>
      <c r="C472" s="23" t="str">
        <f aca="false">VLOOKUP(soupis!B472,prvky!$A$5:$B$48,2,0)</f>
        <v>matrace taštičková, 900x200x2000, střední tuhost, potah Aloe Vera</v>
      </c>
      <c r="D472" s="21" t="n">
        <v>2</v>
      </c>
      <c r="E472" s="24" t="n">
        <f aca="false">VLOOKUP(soupis!B472,prvky!$A$5:$C$48,3,0)</f>
        <v>0</v>
      </c>
      <c r="F472" s="25" t="n">
        <f aca="false">E472*D472</f>
        <v>0</v>
      </c>
      <c r="G472" s="25" t="n">
        <f aca="false">F472*(1+H472/100)</f>
        <v>0</v>
      </c>
      <c r="H472" s="21" t="n">
        <v>21</v>
      </c>
    </row>
    <row r="473" customFormat="false" ht="25" hidden="false" customHeight="false" outlineLevel="0" collapsed="false">
      <c r="A473" s="21" t="s">
        <v>519</v>
      </c>
      <c r="B473" s="22" t="s">
        <v>176</v>
      </c>
      <c r="C473" s="23" t="str">
        <f aca="false">VLOOKUP(soupis!B473,prvky!$A$5:$B$48,2,0)</f>
        <v>celočalouněná sedací souprava s podučkami, 2320x930x920, sedák 2020x570, výška sedáku 480, šířka područek 150, dřevěné nožičky, potahová látka např. ARTEMIS</v>
      </c>
      <c r="D473" s="21" t="n">
        <v>1</v>
      </c>
      <c r="E473" s="24" t="n">
        <f aca="false">VLOOKUP(soupis!B473,prvky!$A$5:$C$48,3,0)</f>
        <v>0</v>
      </c>
      <c r="F473" s="25" t="n">
        <f aca="false">E473*D473</f>
        <v>0</v>
      </c>
      <c r="G473" s="25" t="n">
        <f aca="false">F473*(1+H473/100)</f>
        <v>0</v>
      </c>
      <c r="H473" s="21" t="n">
        <v>21</v>
      </c>
    </row>
    <row r="474" customFormat="false" ht="25" hidden="false" customHeight="false" outlineLevel="0" collapsed="false">
      <c r="A474" s="21" t="s">
        <v>520</v>
      </c>
      <c r="B474" s="22" t="s">
        <v>38</v>
      </c>
      <c r="C474" s="23" t="str">
        <f aca="false">VLOOKUP(soupis!B474,prvky!$A$5:$B$48,2,0)</f>
        <v>dřevěná buková židle, čalouněný sedák i opěrák, 460x940x480, potahová látka např. ARTEMIS</v>
      </c>
      <c r="D474" s="21" t="n">
        <v>1</v>
      </c>
      <c r="E474" s="24" t="n">
        <f aca="false">VLOOKUP(soupis!B474,prvky!$A$5:$C$48,3,0)</f>
        <v>0</v>
      </c>
      <c r="F474" s="25" t="n">
        <f aca="false">E474*D474</f>
        <v>0</v>
      </c>
      <c r="G474" s="25" t="n">
        <f aca="false">F474*(1+H474/100)</f>
        <v>0</v>
      </c>
      <c r="H474" s="21" t="n">
        <v>21</v>
      </c>
    </row>
    <row r="475" customFormat="false" ht="37.5" hidden="false" customHeight="false" outlineLevel="0" collapsed="false">
      <c r="A475" s="21" t="s">
        <v>521</v>
      </c>
      <c r="B475" s="22" t="s">
        <v>40</v>
      </c>
      <c r="C475" s="23" t="str">
        <f aca="false">VLOOKUP(soupis!B475,prvky!$A$5:$B$48,2,0)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475" s="21" t="n">
        <v>2</v>
      </c>
      <c r="E475" s="24" t="n">
        <f aca="false">VLOOKUP(soupis!B475,prvky!$A$5:$C$48,3,0)</f>
        <v>0</v>
      </c>
      <c r="F475" s="25" t="n">
        <f aca="false">E475*D475</f>
        <v>0</v>
      </c>
      <c r="G475" s="25" t="n">
        <f aca="false">F475*(1+H475/100)</f>
        <v>0</v>
      </c>
      <c r="H475" s="21" t="n">
        <v>21</v>
      </c>
    </row>
    <row r="476" customFormat="false" ht="25" hidden="false" customHeight="false" outlineLevel="0" collapsed="false">
      <c r="A476" s="21" t="s">
        <v>522</v>
      </c>
      <c r="B476" s="22" t="s">
        <v>42</v>
      </c>
      <c r="C476" s="23" t="str">
        <f aca="false">VLOOKUP(soupis!B476,prvky!$A$5:$B$48,2,0)</f>
        <v>stojací lampa s dřevěnou trojnožkou, přírodní dřevo, výška 1453, stínidlo šedé válcové průměr 400/výška 300 ze 100% bavlny, napájecí kabel s nášlapným spínačem</v>
      </c>
      <c r="D476" s="21" t="n">
        <v>1</v>
      </c>
      <c r="E476" s="24" t="n">
        <f aca="false">VLOOKUP(soupis!B476,prvky!$A$5:$C$48,3,0)</f>
        <v>0</v>
      </c>
      <c r="F476" s="25" t="n">
        <f aca="false">E476*D476</f>
        <v>0</v>
      </c>
      <c r="G476" s="25" t="n">
        <f aca="false">F476*(1+H476/100)</f>
        <v>0</v>
      </c>
      <c r="H476" s="21" t="n">
        <v>21</v>
      </c>
    </row>
    <row r="477" customFormat="false" ht="37.5" hidden="false" customHeight="false" outlineLevel="0" collapsed="false">
      <c r="A477" s="21" t="s">
        <v>523</v>
      </c>
      <c r="B477" s="22" t="s">
        <v>44</v>
      </c>
      <c r="C477" s="23" t="str">
        <f aca="false">VLOOKUP(soupis!B477,prvky!$A$5:$B$48,2,0)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477" s="21" t="n">
        <v>4</v>
      </c>
      <c r="E477" s="24" t="n">
        <f aca="false">VLOOKUP(soupis!B477,prvky!$A$5:$C$48,3,0)</f>
        <v>0</v>
      </c>
      <c r="F477" s="25" t="n">
        <f aca="false">E477*D477</f>
        <v>0</v>
      </c>
      <c r="G477" s="25" t="n">
        <f aca="false">F477*(1+H477/100)</f>
        <v>0</v>
      </c>
      <c r="H477" s="21" t="n">
        <v>21</v>
      </c>
    </row>
    <row r="478" customFormat="false" ht="25" hidden="false" customHeight="false" outlineLevel="0" collapsed="false">
      <c r="A478" s="21" t="s">
        <v>524</v>
      </c>
      <c r="B478" s="22" t="s">
        <v>46</v>
      </c>
      <c r="C478" s="23" t="str">
        <f aca="false">VLOOKUP(soupis!B478,prvky!$A$5:$B$48,2,0)</f>
        <v>chladnička s mrazicím boxem, 472x492x450, objem 45 l (mrazící box 4,3 l), energetická třída A++, možnost otáčení dveří</v>
      </c>
      <c r="D478" s="21" t="n">
        <v>1</v>
      </c>
      <c r="E478" s="24" t="n">
        <f aca="false">VLOOKUP(soupis!B478,prvky!$A$5:$C$48,3,0)</f>
        <v>0</v>
      </c>
      <c r="F478" s="25" t="n">
        <f aca="false">E478*D478</f>
        <v>0</v>
      </c>
      <c r="G478" s="25" t="n">
        <f aca="false">F478*(1+H478/100)</f>
        <v>0</v>
      </c>
      <c r="H478" s="21" t="n">
        <v>21</v>
      </c>
    </row>
    <row r="479" customFormat="false" ht="37.5" hidden="false" customHeight="false" outlineLevel="0" collapsed="false">
      <c r="A479" s="21" t="s">
        <v>525</v>
      </c>
      <c r="B479" s="22" t="s">
        <v>48</v>
      </c>
      <c r="C479" s="23" t="str">
        <f aca="false">VLOOKUP(soupis!B479,prvky!$A$5:$B$48,2,0)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479" s="21" t="n">
        <v>1</v>
      </c>
      <c r="E479" s="24" t="n">
        <f aca="false">VLOOKUP(soupis!B479,prvky!$A$5:$C$48,3,0)</f>
        <v>0</v>
      </c>
      <c r="F479" s="25" t="n">
        <f aca="false">E479*D479</f>
        <v>0</v>
      </c>
      <c r="G479" s="25" t="n">
        <f aca="false">F479*(1+H479/100)</f>
        <v>0</v>
      </c>
      <c r="H479" s="21" t="n">
        <v>21</v>
      </c>
    </row>
    <row r="480" customFormat="false" ht="25" hidden="false" customHeight="false" outlineLevel="0" collapsed="false">
      <c r="A480" s="21" t="s">
        <v>526</v>
      </c>
      <c r="B480" s="22" t="s">
        <v>50</v>
      </c>
      <c r="C480" s="23" t="str">
        <f aca="false">VLOOKUP(soupis!B480,prvky!$A$5:$B$48,2,0)</f>
        <v>držák pro TV 40“, kovový černý, nosnost min. 60 kg, sklopný nahoru  min. +10° dolů min. -20°, otočný min. -+ 45°, uchycení VESA</v>
      </c>
      <c r="D480" s="21" t="n">
        <v>1</v>
      </c>
      <c r="E480" s="24" t="n">
        <f aca="false">VLOOKUP(soupis!B480,prvky!$A$5:$C$48,3,0)</f>
        <v>0</v>
      </c>
      <c r="F480" s="25" t="n">
        <f aca="false">E480*D480</f>
        <v>0</v>
      </c>
      <c r="G480" s="25" t="n">
        <f aca="false">F480*(1+H480/100)</f>
        <v>0</v>
      </c>
      <c r="H480" s="21" t="n">
        <v>21</v>
      </c>
    </row>
    <row r="481" customFormat="false" ht="25" hidden="false" customHeight="false" outlineLevel="0" collapsed="false">
      <c r="A481" s="21" t="s">
        <v>527</v>
      </c>
      <c r="B481" s="22" t="s">
        <v>185</v>
      </c>
      <c r="C481" s="23" t="str">
        <f aca="false">VLOOKUP(soupis!B481,prvky!$A$5:$B$48,2,0)</f>
        <v>tapeta vinylová strukturální (jemný písek) omývatelná, 4500x1350, pokrytá laminátem, odolná vlhku, otěru, UV záření, paropropustná</v>
      </c>
      <c r="D481" s="21" t="n">
        <v>1</v>
      </c>
      <c r="E481" s="24" t="n">
        <f aca="false">VLOOKUP(soupis!B481,prvky!$A$5:$C$48,3,0)</f>
        <v>0</v>
      </c>
      <c r="F481" s="25" t="n">
        <f aca="false">E481*D481</f>
        <v>0</v>
      </c>
      <c r="G481" s="25" t="n">
        <f aca="false">F481*(1+H481/100)</f>
        <v>0</v>
      </c>
      <c r="H481" s="21" t="n">
        <v>21</v>
      </c>
    </row>
    <row r="482" customFormat="false" ht="25" hidden="false" customHeight="false" outlineLevel="0" collapsed="false">
      <c r="A482" s="21" t="s">
        <v>528</v>
      </c>
      <c r="B482" s="22" t="s">
        <v>54</v>
      </c>
      <c r="C482" s="23" t="str">
        <f aca="false">VLOOKUP(soupis!B482,prvky!$A$5:$B$48,2,0)</f>
        <v>závěs blackoutový se stužkou, 100% polyester, 100% zatemnění,  (2 kusy: šířka 1500, výška 2350)+stropní Al kolejnice (bílá)+jezdci</v>
      </c>
      <c r="D482" s="21" t="n">
        <v>2</v>
      </c>
      <c r="E482" s="24" t="n">
        <f aca="false">VLOOKUP(soupis!B482,prvky!$A$5:$C$48,3,0)</f>
        <v>0</v>
      </c>
      <c r="F482" s="25" t="n">
        <f aca="false">E482*D482</f>
        <v>0</v>
      </c>
      <c r="G482" s="25" t="n">
        <f aca="false">F482*(1+H482/100)</f>
        <v>0</v>
      </c>
      <c r="H482" s="21" t="n">
        <v>21</v>
      </c>
    </row>
    <row r="483" customFormat="false" ht="25" hidden="false" customHeight="false" outlineLevel="0" collapsed="false">
      <c r="A483" s="21" t="s">
        <v>529</v>
      </c>
      <c r="B483" s="22" t="s">
        <v>56</v>
      </c>
      <c r="C483" s="23" t="str">
        <f aca="false">VLOOKUP(soupis!B483,prvky!$A$5:$B$48,2,0)</f>
        <v>trezor, 320x250x250, s elektronickým zámkem na PIN kód, 3-8 číselný kód, z ocelového plechu, černá barva, vč. 2 klíčů, napájení 4x AA 1,5V</v>
      </c>
      <c r="D483" s="21" t="n">
        <v>1</v>
      </c>
      <c r="E483" s="24" t="n">
        <f aca="false">VLOOKUP(soupis!B483,prvky!$A$5:$C$48,3,0)</f>
        <v>0</v>
      </c>
      <c r="F483" s="25" t="n">
        <f aca="false">E483*D483</f>
        <v>0</v>
      </c>
      <c r="G483" s="25" t="n">
        <f aca="false">F483*(1+H483/100)</f>
        <v>0</v>
      </c>
      <c r="H483" s="21" t="n">
        <v>21</v>
      </c>
    </row>
    <row r="484" s="15" customFormat="true" ht="20" hidden="false" customHeight="false" outlineLevel="0" collapsed="false">
      <c r="A484" s="16" t="s">
        <v>3</v>
      </c>
      <c r="B484" s="17" t="s">
        <v>11</v>
      </c>
      <c r="C484" s="18" t="s">
        <v>530</v>
      </c>
      <c r="D484" s="16" t="s">
        <v>6</v>
      </c>
      <c r="E484" s="19" t="s">
        <v>13</v>
      </c>
      <c r="F484" s="17" t="s">
        <v>14</v>
      </c>
      <c r="G484" s="17" t="s">
        <v>15</v>
      </c>
      <c r="H484" s="17" t="s">
        <v>16</v>
      </c>
    </row>
    <row r="485" customFormat="false" ht="37.5" hidden="false" customHeight="false" outlineLevel="0" collapsed="false">
      <c r="A485" s="21" t="s">
        <v>531</v>
      </c>
      <c r="B485" s="22" t="s">
        <v>190</v>
      </c>
      <c r="C485" s="23" t="str">
        <f aca="false">VLOOKUP(soupis!B485,prvky!$A$5:$B$48,2,0)</f>
        <v>šatní skříň s odkládací stěnou, 1750x2000x620, konstrukce lamino tl.18 a 36, posuvá dvířka s tlumením, šatní tyč, zrcadlo, 3x šatní háček, ocelový sedák, trubková police, výšková rektifikace</v>
      </c>
      <c r="D485" s="21" t="n">
        <v>1</v>
      </c>
      <c r="E485" s="24" t="n">
        <f aca="false">VLOOKUP(soupis!B485,prvky!$A$5:$C$48,3,0)</f>
        <v>0</v>
      </c>
      <c r="F485" s="25" t="n">
        <f aca="false">E485*D485</f>
        <v>0</v>
      </c>
      <c r="G485" s="25" t="n">
        <f aca="false">F485*(1+H485/100)</f>
        <v>0</v>
      </c>
      <c r="H485" s="21" t="n">
        <v>21</v>
      </c>
    </row>
    <row r="486" customFormat="false" ht="25" hidden="false" customHeight="false" outlineLevel="0" collapsed="false">
      <c r="A486" s="21" t="s">
        <v>532</v>
      </c>
      <c r="B486" s="22" t="s">
        <v>20</v>
      </c>
      <c r="C486" s="23" t="str">
        <f aca="false">VLOOKUP(soupis!B486,prvky!$A$5:$B$48,2,0)</f>
        <v>kufrbox, 800x650x550, konstrukce lamino tl.18 a 36, horní plocha a odkládací police kovová, výšková rektifikace</v>
      </c>
      <c r="D486" s="21" t="n">
        <v>1</v>
      </c>
      <c r="E486" s="24" t="n">
        <f aca="false">VLOOKUP(soupis!B486,prvky!$A$5:$C$48,3,0)</f>
        <v>0</v>
      </c>
      <c r="F486" s="25" t="n">
        <f aca="false">E486*D486</f>
        <v>0</v>
      </c>
      <c r="G486" s="25" t="n">
        <f aca="false">F486*(1+H486/100)</f>
        <v>0</v>
      </c>
      <c r="H486" s="21" t="n">
        <v>21</v>
      </c>
    </row>
    <row r="487" customFormat="false" ht="25" hidden="false" customHeight="false" outlineLevel="0" collapsed="false">
      <c r="A487" s="21" t="s">
        <v>533</v>
      </c>
      <c r="B487" s="22" t="s">
        <v>22</v>
      </c>
      <c r="C487" s="23" t="str">
        <f aca="false">VLOOKUP(soupis!B487,prvky!$A$5:$B$48,2,0)</f>
        <v>psací stůl se skříňkou pro chladničku, 1400x750x600, konstrukce lamino t.18 a 36, kovová úchytka, výšková rektifikace, odvětrání</v>
      </c>
      <c r="D487" s="21" t="n">
        <v>1</v>
      </c>
      <c r="E487" s="24" t="n">
        <f aca="false">VLOOKUP(soupis!B487,prvky!$A$5:$C$48,3,0)</f>
        <v>0</v>
      </c>
      <c r="F487" s="25" t="n">
        <f aca="false">E487*D487</f>
        <v>0</v>
      </c>
      <c r="G487" s="25" t="n">
        <f aca="false">F487*(1+H487/100)</f>
        <v>0</v>
      </c>
      <c r="H487" s="21" t="n">
        <v>21</v>
      </c>
    </row>
    <row r="488" customFormat="false" ht="25" hidden="false" customHeight="false" outlineLevel="0" collapsed="false">
      <c r="A488" s="21" t="s">
        <v>534</v>
      </c>
      <c r="B488" s="22" t="s">
        <v>194</v>
      </c>
      <c r="C488" s="23" t="str">
        <f aca="false">VLOOKUP(soupis!B488,prvky!$A$5:$B$48,2,0)</f>
        <v>čelo postele, 2700x890x36, konstrukce lamino tl.18 a 36, zavěšeno na skrytých lištách, osazení el.krabic a lampičky</v>
      </c>
      <c r="D488" s="21" t="n">
        <v>1</v>
      </c>
      <c r="E488" s="24" t="n">
        <f aca="false">VLOOKUP(soupis!B488,prvky!$A$5:$C$48,3,0)</f>
        <v>0</v>
      </c>
      <c r="F488" s="25" t="n">
        <f aca="false">E488*D488</f>
        <v>0</v>
      </c>
      <c r="G488" s="25" t="n">
        <f aca="false">F488*(1+H488/100)</f>
        <v>0</v>
      </c>
      <c r="H488" s="21" t="n">
        <v>21</v>
      </c>
    </row>
    <row r="489" customFormat="false" ht="15.5" hidden="false" customHeight="false" outlineLevel="0" collapsed="false">
      <c r="A489" s="21" t="s">
        <v>535</v>
      </c>
      <c r="B489" s="22" t="s">
        <v>196</v>
      </c>
      <c r="C489" s="23" t="str">
        <f aca="false">VLOOKUP(soupis!B489,prvky!$A$5:$B$48,2,0)</f>
        <v>konferenční stolek, 500x500x400, celokovový</v>
      </c>
      <c r="D489" s="21" t="n">
        <v>1</v>
      </c>
      <c r="E489" s="24" t="n">
        <f aca="false">VLOOKUP(soupis!B489,prvky!$A$5:$C$48,3,0)</f>
        <v>0</v>
      </c>
      <c r="F489" s="25" t="n">
        <f aca="false">E489*D489</f>
        <v>0</v>
      </c>
      <c r="G489" s="25" t="n">
        <f aca="false">F489*(1+H489/100)</f>
        <v>0</v>
      </c>
      <c r="H489" s="21" t="n">
        <v>21</v>
      </c>
    </row>
    <row r="490" customFormat="false" ht="15.5" hidden="false" customHeight="false" outlineLevel="0" collapsed="false">
      <c r="A490" s="21" t="s">
        <v>536</v>
      </c>
      <c r="B490" s="22" t="s">
        <v>30</v>
      </c>
      <c r="C490" s="23" t="str">
        <f aca="false">VLOOKUP(soupis!B490,prvky!$A$5:$B$48,2,0)</f>
        <v>noční stolek, 350x350x200, celokovový, závěsný na postel</v>
      </c>
      <c r="D490" s="21" t="n">
        <v>1</v>
      </c>
      <c r="E490" s="24" t="n">
        <f aca="false">VLOOKUP(soupis!B490,prvky!$A$5:$C$48,3,0)</f>
        <v>0</v>
      </c>
      <c r="F490" s="25" t="n">
        <f aca="false">E490*D490</f>
        <v>0</v>
      </c>
      <c r="G490" s="25" t="n">
        <f aca="false">F490*(1+H490/100)</f>
        <v>0</v>
      </c>
      <c r="H490" s="21" t="n">
        <v>21</v>
      </c>
    </row>
    <row r="491" customFormat="false" ht="37.5" hidden="false" customHeight="false" outlineLevel="0" collapsed="false">
      <c r="A491" s="21" t="s">
        <v>537</v>
      </c>
      <c r="B491" s="22" t="s">
        <v>32</v>
      </c>
      <c r="C491" s="23" t="str">
        <f aca="false">VLOOKUP(soupis!B491,prvky!$A$5:$B$48,2,0)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491" s="21" t="n">
        <v>1</v>
      </c>
      <c r="E491" s="24" t="n">
        <f aca="false">VLOOKUP(soupis!B491,prvky!$A$5:$C$48,3,0)</f>
        <v>0</v>
      </c>
      <c r="F491" s="25" t="n">
        <f aca="false">E491*D491</f>
        <v>0</v>
      </c>
      <c r="G491" s="25" t="n">
        <f aca="false">F491*(1+H491/100)</f>
        <v>0</v>
      </c>
      <c r="H491" s="21" t="n">
        <v>21</v>
      </c>
    </row>
    <row r="492" customFormat="false" ht="15.5" hidden="false" customHeight="false" outlineLevel="0" collapsed="false">
      <c r="A492" s="21" t="s">
        <v>538</v>
      </c>
      <c r="B492" s="22" t="s">
        <v>34</v>
      </c>
      <c r="C492" s="23" t="str">
        <f aca="false">VLOOKUP(soupis!B492,prvky!$A$5:$B$48,2,0)</f>
        <v>matrace taštičková, 900x200x2000, střední tuhost, potah Aloe Vera</v>
      </c>
      <c r="D492" s="21" t="n">
        <v>1</v>
      </c>
      <c r="E492" s="24" t="n">
        <f aca="false">VLOOKUP(soupis!B492,prvky!$A$5:$C$48,3,0)</f>
        <v>0</v>
      </c>
      <c r="F492" s="25" t="n">
        <f aca="false">E492*D492</f>
        <v>0</v>
      </c>
      <c r="G492" s="25" t="n">
        <f aca="false">F492*(1+H492/100)</f>
        <v>0</v>
      </c>
      <c r="H492" s="21" t="n">
        <v>21</v>
      </c>
    </row>
    <row r="493" customFormat="false" ht="25" hidden="false" customHeight="false" outlineLevel="0" collapsed="false">
      <c r="A493" s="21" t="s">
        <v>539</v>
      </c>
      <c r="B493" s="22" t="s">
        <v>201</v>
      </c>
      <c r="C493" s="23" t="str">
        <f aca="false">VLOOKUP(soupis!B493,prvky!$A$5:$B$48,2,0)</f>
        <v>celočalouněné křeslo s područkami, 850x950x920, sedák 550x550, výška sedáku 500, šířka područek 150, dřevěné nožičky, potahová látka např. ARTEMIS</v>
      </c>
      <c r="D493" s="21" t="n">
        <v>1</v>
      </c>
      <c r="E493" s="24" t="n">
        <f aca="false">VLOOKUP(soupis!B493,prvky!$A$5:$C$48,3,0)</f>
        <v>0</v>
      </c>
      <c r="F493" s="25" t="n">
        <f aca="false">E493*D493</f>
        <v>0</v>
      </c>
      <c r="G493" s="25" t="n">
        <f aca="false">F493*(1+H493/100)</f>
        <v>0</v>
      </c>
      <c r="H493" s="21" t="n">
        <v>21</v>
      </c>
    </row>
    <row r="494" customFormat="false" ht="25" hidden="false" customHeight="false" outlineLevel="0" collapsed="false">
      <c r="A494" s="21" t="s">
        <v>540</v>
      </c>
      <c r="B494" s="22" t="s">
        <v>38</v>
      </c>
      <c r="C494" s="23" t="str">
        <f aca="false">VLOOKUP(soupis!B494,prvky!$A$5:$B$48,2,0)</f>
        <v>dřevěná buková židle, čalouněný sedák i opěrák, 460x940x480, potahová látka např. ARTEMIS</v>
      </c>
      <c r="D494" s="21" t="n">
        <v>1</v>
      </c>
      <c r="E494" s="24" t="n">
        <f aca="false">VLOOKUP(soupis!B494,prvky!$A$5:$C$48,3,0)</f>
        <v>0</v>
      </c>
      <c r="F494" s="25" t="n">
        <f aca="false">E494*D494</f>
        <v>0</v>
      </c>
      <c r="G494" s="25" t="n">
        <f aca="false">F494*(1+H494/100)</f>
        <v>0</v>
      </c>
      <c r="H494" s="21" t="n">
        <v>21</v>
      </c>
    </row>
    <row r="495" customFormat="false" ht="37.5" hidden="false" customHeight="false" outlineLevel="0" collapsed="false">
      <c r="A495" s="21" t="s">
        <v>541</v>
      </c>
      <c r="B495" s="22" t="s">
        <v>40</v>
      </c>
      <c r="C495" s="23" t="str">
        <f aca="false">VLOOKUP(soupis!B495,prvky!$A$5:$B$48,2,0)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495" s="21" t="n">
        <v>1</v>
      </c>
      <c r="E495" s="24" t="n">
        <f aca="false">VLOOKUP(soupis!B495,prvky!$A$5:$C$48,3,0)</f>
        <v>0</v>
      </c>
      <c r="F495" s="25" t="n">
        <f aca="false">E495*D495</f>
        <v>0</v>
      </c>
      <c r="G495" s="25" t="n">
        <f aca="false">F495*(1+H495/100)</f>
        <v>0</v>
      </c>
      <c r="H495" s="21" t="n">
        <v>21</v>
      </c>
    </row>
    <row r="496" customFormat="false" ht="25" hidden="false" customHeight="false" outlineLevel="0" collapsed="false">
      <c r="A496" s="21" t="s">
        <v>542</v>
      </c>
      <c r="B496" s="22" t="s">
        <v>42</v>
      </c>
      <c r="C496" s="23" t="str">
        <f aca="false">VLOOKUP(soupis!B496,prvky!$A$5:$B$48,2,0)</f>
        <v>stojací lampa s dřevěnou trojnožkou, přírodní dřevo, výška 1453, stínidlo šedé válcové průměr 400/výška 300 ze 100% bavlny, napájecí kabel s nášlapným spínačem</v>
      </c>
      <c r="D496" s="21" t="n">
        <v>1</v>
      </c>
      <c r="E496" s="24" t="n">
        <f aca="false">VLOOKUP(soupis!B496,prvky!$A$5:$C$48,3,0)</f>
        <v>0</v>
      </c>
      <c r="F496" s="25" t="n">
        <f aca="false">E496*D496</f>
        <v>0</v>
      </c>
      <c r="G496" s="25" t="n">
        <f aca="false">F496*(1+H496/100)</f>
        <v>0</v>
      </c>
      <c r="H496" s="21" t="n">
        <v>21</v>
      </c>
    </row>
    <row r="497" customFormat="false" ht="37.5" hidden="false" customHeight="false" outlineLevel="0" collapsed="false">
      <c r="A497" s="21" t="s">
        <v>543</v>
      </c>
      <c r="B497" s="22" t="s">
        <v>44</v>
      </c>
      <c r="C497" s="23" t="str">
        <f aca="false">VLOOKUP(soupis!B497,prvky!$A$5:$B$48,2,0)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497" s="21" t="n">
        <v>3</v>
      </c>
      <c r="E497" s="24" t="n">
        <f aca="false">VLOOKUP(soupis!B497,prvky!$A$5:$C$48,3,0)</f>
        <v>0</v>
      </c>
      <c r="F497" s="25" t="n">
        <f aca="false">E497*D497</f>
        <v>0</v>
      </c>
      <c r="G497" s="25" t="n">
        <f aca="false">F497*(1+H497/100)</f>
        <v>0</v>
      </c>
      <c r="H497" s="21" t="n">
        <v>21</v>
      </c>
    </row>
    <row r="498" customFormat="false" ht="25" hidden="false" customHeight="false" outlineLevel="0" collapsed="false">
      <c r="A498" s="21" t="s">
        <v>544</v>
      </c>
      <c r="B498" s="22" t="s">
        <v>46</v>
      </c>
      <c r="C498" s="23" t="str">
        <f aca="false">VLOOKUP(soupis!B498,prvky!$A$5:$B$48,2,0)</f>
        <v>chladnička s mrazicím boxem, 472x492x450, objem 45 l (mrazící box 4,3 l), energetická třída A++, možnost otáčení dveří</v>
      </c>
      <c r="D498" s="21" t="n">
        <v>1</v>
      </c>
      <c r="E498" s="24" t="n">
        <f aca="false">VLOOKUP(soupis!B498,prvky!$A$5:$C$48,3,0)</f>
        <v>0</v>
      </c>
      <c r="F498" s="25" t="n">
        <f aca="false">E498*D498</f>
        <v>0</v>
      </c>
      <c r="G498" s="25" t="n">
        <f aca="false">F498*(1+H498/100)</f>
        <v>0</v>
      </c>
      <c r="H498" s="21" t="n">
        <v>21</v>
      </c>
    </row>
    <row r="499" customFormat="false" ht="37.5" hidden="false" customHeight="false" outlineLevel="0" collapsed="false">
      <c r="A499" s="21" t="s">
        <v>545</v>
      </c>
      <c r="B499" s="22" t="s">
        <v>48</v>
      </c>
      <c r="C499" s="23" t="str">
        <f aca="false">VLOOKUP(soupis!B499,prvky!$A$5:$B$48,2,0)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499" s="21" t="n">
        <v>1</v>
      </c>
      <c r="E499" s="24" t="n">
        <f aca="false">VLOOKUP(soupis!B499,prvky!$A$5:$C$48,3,0)</f>
        <v>0</v>
      </c>
      <c r="F499" s="25" t="n">
        <f aca="false">E499*D499</f>
        <v>0</v>
      </c>
      <c r="G499" s="25" t="n">
        <f aca="false">F499*(1+H499/100)</f>
        <v>0</v>
      </c>
      <c r="H499" s="21" t="n">
        <v>21</v>
      </c>
    </row>
    <row r="500" customFormat="false" ht="25" hidden="false" customHeight="false" outlineLevel="0" collapsed="false">
      <c r="A500" s="21" t="s">
        <v>546</v>
      </c>
      <c r="B500" s="22" t="s">
        <v>50</v>
      </c>
      <c r="C500" s="23" t="str">
        <f aca="false">VLOOKUP(soupis!B500,prvky!$A$5:$B$48,2,0)</f>
        <v>držák pro TV 40“, kovový černý, nosnost min. 60 kg, sklopný nahoru  min. +10° dolů min. -20°, otočný min. -+ 45°, uchycení VESA</v>
      </c>
      <c r="D500" s="21" t="n">
        <v>1</v>
      </c>
      <c r="E500" s="24" t="n">
        <f aca="false">VLOOKUP(soupis!B500,prvky!$A$5:$C$48,3,0)</f>
        <v>0</v>
      </c>
      <c r="F500" s="25" t="n">
        <f aca="false">E500*D500</f>
        <v>0</v>
      </c>
      <c r="G500" s="25" t="n">
        <f aca="false">F500*(1+H500/100)</f>
        <v>0</v>
      </c>
      <c r="H500" s="21" t="n">
        <v>21</v>
      </c>
    </row>
    <row r="501" customFormat="false" ht="25" hidden="false" customHeight="false" outlineLevel="0" collapsed="false">
      <c r="A501" s="21" t="s">
        <v>547</v>
      </c>
      <c r="B501" s="22" t="s">
        <v>210</v>
      </c>
      <c r="C501" s="23" t="str">
        <f aca="false">VLOOKUP(soupis!B501,prvky!$A$5:$B$48,2,0)</f>
        <v>tapeta vinylová strukturální (jemný písek) omývatelná, 2000x500, pokrytá laminátem, odolná vlhku, otěru, UV záření, paropropustná, zaoblené rohy</v>
      </c>
      <c r="D501" s="21" t="n">
        <v>1</v>
      </c>
      <c r="E501" s="24" t="n">
        <f aca="false">VLOOKUP(soupis!B501,prvky!$A$5:$C$48,3,0)</f>
        <v>0</v>
      </c>
      <c r="F501" s="25" t="n">
        <f aca="false">E501*D501</f>
        <v>0</v>
      </c>
      <c r="G501" s="25" t="n">
        <f aca="false">F501*(1+H501/100)</f>
        <v>0</v>
      </c>
      <c r="H501" s="21" t="n">
        <v>21</v>
      </c>
    </row>
    <row r="502" customFormat="false" ht="25" hidden="false" customHeight="false" outlineLevel="0" collapsed="false">
      <c r="A502" s="21" t="s">
        <v>548</v>
      </c>
      <c r="B502" s="22" t="s">
        <v>54</v>
      </c>
      <c r="C502" s="23" t="str">
        <f aca="false">VLOOKUP(soupis!B502,prvky!$A$5:$B$48,2,0)</f>
        <v>závěs blackoutový se stužkou, 100% polyester, 100% zatemnění,  (2 kusy: šířka 1500, výška 2350)+stropní Al kolejnice (bílá)+jezdci</v>
      </c>
      <c r="D502" s="21" t="n">
        <v>1</v>
      </c>
      <c r="E502" s="24" t="n">
        <f aca="false">VLOOKUP(soupis!B502,prvky!$A$5:$C$48,3,0)</f>
        <v>0</v>
      </c>
      <c r="F502" s="25" t="n">
        <f aca="false">E502*D502</f>
        <v>0</v>
      </c>
      <c r="G502" s="25" t="n">
        <f aca="false">F502*(1+H502/100)</f>
        <v>0</v>
      </c>
      <c r="H502" s="21" t="n">
        <v>21</v>
      </c>
    </row>
    <row r="503" customFormat="false" ht="25" hidden="false" customHeight="false" outlineLevel="0" collapsed="false">
      <c r="A503" s="21" t="s">
        <v>549</v>
      </c>
      <c r="B503" s="22" t="s">
        <v>56</v>
      </c>
      <c r="C503" s="23" t="str">
        <f aca="false">VLOOKUP(soupis!B503,prvky!$A$5:$B$48,2,0)</f>
        <v>trezor, 320x250x250, s elektronickým zámkem na PIN kód, 3-8 číselný kód, z ocelového plechu, černá barva, vč. 2 klíčů, napájení 4x AA 1,5V</v>
      </c>
      <c r="D503" s="21" t="n">
        <v>1</v>
      </c>
      <c r="E503" s="24" t="n">
        <f aca="false">VLOOKUP(soupis!B503,prvky!$A$5:$C$48,3,0)</f>
        <v>0</v>
      </c>
      <c r="F503" s="25" t="n">
        <f aca="false">E503*D503</f>
        <v>0</v>
      </c>
      <c r="G503" s="25" t="n">
        <f aca="false">F503*(1+H503/100)</f>
        <v>0</v>
      </c>
      <c r="H503" s="21" t="n">
        <v>21</v>
      </c>
    </row>
    <row r="504" s="15" customFormat="true" ht="20" hidden="false" customHeight="false" outlineLevel="0" collapsed="false">
      <c r="A504" s="16" t="s">
        <v>3</v>
      </c>
      <c r="B504" s="17" t="s">
        <v>11</v>
      </c>
      <c r="C504" s="18" t="s">
        <v>550</v>
      </c>
      <c r="D504" s="16" t="s">
        <v>6</v>
      </c>
      <c r="E504" s="19" t="s">
        <v>13</v>
      </c>
      <c r="F504" s="17" t="s">
        <v>14</v>
      </c>
      <c r="G504" s="17" t="s">
        <v>15</v>
      </c>
      <c r="H504" s="17" t="s">
        <v>16</v>
      </c>
    </row>
    <row r="505" customFormat="false" ht="37.5" hidden="false" customHeight="false" outlineLevel="0" collapsed="false">
      <c r="A505" s="21" t="s">
        <v>551</v>
      </c>
      <c r="B505" s="22" t="s">
        <v>18</v>
      </c>
      <c r="C505" s="23" t="str">
        <f aca="false">VLOOKUP(soupis!B505,prvky!$A$5:$B$48,2,0)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505" s="21" t="n">
        <v>1</v>
      </c>
      <c r="E505" s="24" t="n">
        <f aca="false">VLOOKUP(soupis!B505,prvky!$A$5:$C$48,3,0)</f>
        <v>0</v>
      </c>
      <c r="F505" s="25" t="n">
        <f aca="false">E505*D505</f>
        <v>0</v>
      </c>
      <c r="G505" s="25" t="n">
        <f aca="false">F505*(1+H505/100)</f>
        <v>0</v>
      </c>
      <c r="H505" s="21" t="n">
        <v>21</v>
      </c>
    </row>
    <row r="506" customFormat="false" ht="25" hidden="false" customHeight="false" outlineLevel="0" collapsed="false">
      <c r="A506" s="21" t="s">
        <v>552</v>
      </c>
      <c r="B506" s="22" t="s">
        <v>20</v>
      </c>
      <c r="C506" s="23" t="str">
        <f aca="false">VLOOKUP(soupis!B506,prvky!$A$5:$B$48,2,0)</f>
        <v>kufrbox, 800x650x550, konstrukce lamino tl.18 a 36, horní plocha a odkládací police kovová, výšková rektifikace</v>
      </c>
      <c r="D506" s="21" t="n">
        <v>1</v>
      </c>
      <c r="E506" s="24" t="n">
        <f aca="false">VLOOKUP(soupis!B506,prvky!$A$5:$C$48,3,0)</f>
        <v>0</v>
      </c>
      <c r="F506" s="25" t="n">
        <f aca="false">E506*D506</f>
        <v>0</v>
      </c>
      <c r="G506" s="25" t="n">
        <f aca="false">F506*(1+H506/100)</f>
        <v>0</v>
      </c>
      <c r="H506" s="21" t="n">
        <v>21</v>
      </c>
    </row>
    <row r="507" customFormat="false" ht="25" hidden="false" customHeight="false" outlineLevel="0" collapsed="false">
      <c r="A507" s="21" t="s">
        <v>553</v>
      </c>
      <c r="B507" s="22" t="s">
        <v>22</v>
      </c>
      <c r="C507" s="23" t="str">
        <f aca="false">VLOOKUP(soupis!B507,prvky!$A$5:$B$48,2,0)</f>
        <v>psací stůl se skříňkou pro chladničku, 1400x750x600, konstrukce lamino t.18 a 36, kovová úchytka, výšková rektifikace, odvětrání</v>
      </c>
      <c r="D507" s="21" t="n">
        <v>1</v>
      </c>
      <c r="E507" s="24" t="n">
        <f aca="false">VLOOKUP(soupis!B507,prvky!$A$5:$C$48,3,0)</f>
        <v>0</v>
      </c>
      <c r="F507" s="25" t="n">
        <f aca="false">E507*D507</f>
        <v>0</v>
      </c>
      <c r="G507" s="25" t="n">
        <f aca="false">F507*(1+H507/100)</f>
        <v>0</v>
      </c>
      <c r="H507" s="21" t="n">
        <v>21</v>
      </c>
    </row>
    <row r="508" customFormat="false" ht="15.5" hidden="false" customHeight="false" outlineLevel="0" collapsed="false">
      <c r="A508" s="21" t="s">
        <v>554</v>
      </c>
      <c r="B508" s="22" t="s">
        <v>555</v>
      </c>
      <c r="C508" s="23" t="str">
        <f aca="false">VLOOKUP(soupis!B508,prvky!$A$5:$B$48,2,0)</f>
        <v>závěsný stůl trojúhelníkový, 700x700x136, konstrukce lamino tl.18 a 36 mm</v>
      </c>
      <c r="D508" s="21" t="n">
        <v>1</v>
      </c>
      <c r="E508" s="24" t="n">
        <f aca="false">VLOOKUP(soupis!B508,prvky!$A$5:$C$48,3,0)</f>
        <v>0</v>
      </c>
      <c r="F508" s="25" t="n">
        <f aca="false">E508*D508</f>
        <v>0</v>
      </c>
      <c r="G508" s="25" t="n">
        <f aca="false">F508*(1+H508/100)</f>
        <v>0</v>
      </c>
      <c r="H508" s="21" t="n">
        <v>21</v>
      </c>
    </row>
    <row r="509" customFormat="false" ht="25" hidden="false" customHeight="false" outlineLevel="0" collapsed="false">
      <c r="A509" s="21" t="s">
        <v>556</v>
      </c>
      <c r="B509" s="22" t="s">
        <v>557</v>
      </c>
      <c r="C509" s="23" t="str">
        <f aca="false">VLOOKUP(soupis!B509,prvky!$A$5:$B$48,2,0)</f>
        <v>čelo postele, 2950x890x36, konstrukce lamino tl.18 a 36, zavěšeno na skrytých lištách, osazení el.krabic a lampičky</v>
      </c>
      <c r="D509" s="21" t="n">
        <v>1</v>
      </c>
      <c r="E509" s="24" t="n">
        <f aca="false">VLOOKUP(soupis!B509,prvky!$A$5:$C$48,3,0)</f>
        <v>0</v>
      </c>
      <c r="F509" s="25" t="n">
        <f aca="false">E509*D509</f>
        <v>0</v>
      </c>
      <c r="G509" s="25" t="n">
        <f aca="false">F509*(1+H509/100)</f>
        <v>0</v>
      </c>
      <c r="H509" s="21" t="n">
        <v>21</v>
      </c>
    </row>
    <row r="510" customFormat="false" ht="25" hidden="false" customHeight="false" outlineLevel="0" collapsed="false">
      <c r="A510" s="21" t="s">
        <v>558</v>
      </c>
      <c r="B510" s="22" t="s">
        <v>559</v>
      </c>
      <c r="C510" s="23" t="str">
        <f aca="false">VLOOKUP(soupis!B510,prvky!$A$5:$B$48,2,0)</f>
        <v>závěsná skříňka, 2400x300x400, konstrukce lamino t.18 a 36, 3x zásuvka celovýsuv s dotahem, kovové úchytky</v>
      </c>
      <c r="D510" s="21" t="n">
        <v>1</v>
      </c>
      <c r="E510" s="24" t="n">
        <f aca="false">VLOOKUP(soupis!B510,prvky!$A$5:$C$48,3,0)</f>
        <v>0</v>
      </c>
      <c r="F510" s="25" t="n">
        <f aca="false">E510*D510</f>
        <v>0</v>
      </c>
      <c r="G510" s="25" t="n">
        <f aca="false">F510*(1+H510/100)</f>
        <v>0</v>
      </c>
      <c r="H510" s="21" t="n">
        <v>21</v>
      </c>
    </row>
    <row r="511" customFormat="false" ht="15.5" hidden="false" customHeight="false" outlineLevel="0" collapsed="false">
      <c r="A511" s="21" t="s">
        <v>560</v>
      </c>
      <c r="B511" s="22" t="s">
        <v>561</v>
      </c>
      <c r="C511" s="23" t="str">
        <f aca="false">VLOOKUP(soupis!B511,prvky!$A$5:$B$48,2,0)</f>
        <v>jednací stůl kruhový, průměr 1050, výška 750, plát tl.36, kovová centrální podnož</v>
      </c>
      <c r="D511" s="21" t="n">
        <v>1</v>
      </c>
      <c r="E511" s="24" t="n">
        <f aca="false">VLOOKUP(soupis!B511,prvky!$A$5:$C$48,3,0)</f>
        <v>0</v>
      </c>
      <c r="F511" s="25" t="n">
        <f aca="false">E511*D511</f>
        <v>0</v>
      </c>
      <c r="G511" s="25" t="n">
        <f aca="false">F511*(1+H511/100)</f>
        <v>0</v>
      </c>
      <c r="H511" s="21" t="n">
        <v>21</v>
      </c>
    </row>
    <row r="512" customFormat="false" ht="15.5" hidden="false" customHeight="false" outlineLevel="0" collapsed="false">
      <c r="A512" s="21" t="s">
        <v>562</v>
      </c>
      <c r="B512" s="22" t="s">
        <v>28</v>
      </c>
      <c r="C512" s="23" t="str">
        <f aca="false">VLOOKUP(soupis!B512,prvky!$A$5:$B$48,2,0)</f>
        <v>konferenční stolek, 900x500x400, celokovový</v>
      </c>
      <c r="D512" s="21" t="n">
        <v>1</v>
      </c>
      <c r="E512" s="24" t="n">
        <f aca="false">VLOOKUP(soupis!B512,prvky!$A$5:$C$48,3,0)</f>
        <v>0</v>
      </c>
      <c r="F512" s="25" t="n">
        <f aca="false">E512*D512</f>
        <v>0</v>
      </c>
      <c r="G512" s="25" t="n">
        <f aca="false">F512*(1+H512/100)</f>
        <v>0</v>
      </c>
      <c r="H512" s="21" t="n">
        <v>21</v>
      </c>
    </row>
    <row r="513" customFormat="false" ht="15.5" hidden="false" customHeight="false" outlineLevel="0" collapsed="false">
      <c r="A513" s="21" t="s">
        <v>563</v>
      </c>
      <c r="B513" s="22" t="s">
        <v>30</v>
      </c>
      <c r="C513" s="23" t="str">
        <f aca="false">VLOOKUP(soupis!B513,prvky!$A$5:$B$48,2,0)</f>
        <v>noční stolek, 350x350x200, celokovový, závěsný na postel</v>
      </c>
      <c r="D513" s="21" t="n">
        <v>2</v>
      </c>
      <c r="E513" s="24" t="n">
        <f aca="false">VLOOKUP(soupis!B513,prvky!$A$5:$C$48,3,0)</f>
        <v>0</v>
      </c>
      <c r="F513" s="25" t="n">
        <f aca="false">E513*D513</f>
        <v>0</v>
      </c>
      <c r="G513" s="25" t="n">
        <f aca="false">F513*(1+H513/100)</f>
        <v>0</v>
      </c>
      <c r="H513" s="21" t="n">
        <v>21</v>
      </c>
    </row>
    <row r="514" customFormat="false" ht="37.5" hidden="false" customHeight="false" outlineLevel="0" collapsed="false">
      <c r="A514" s="21" t="s">
        <v>564</v>
      </c>
      <c r="B514" s="22" t="s">
        <v>32</v>
      </c>
      <c r="C514" s="23" t="str">
        <f aca="false">VLOOKUP(soupis!B514,prvky!$A$5:$B$48,2,0)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514" s="21" t="n">
        <v>2</v>
      </c>
      <c r="E514" s="24" t="n">
        <f aca="false">VLOOKUP(soupis!B514,prvky!$A$5:$C$48,3,0)</f>
        <v>0</v>
      </c>
      <c r="F514" s="25" t="n">
        <f aca="false">E514*D514</f>
        <v>0</v>
      </c>
      <c r="G514" s="25" t="n">
        <f aca="false">F514*(1+H514/100)</f>
        <v>0</v>
      </c>
      <c r="H514" s="21" t="n">
        <v>21</v>
      </c>
    </row>
    <row r="515" customFormat="false" ht="15.5" hidden="false" customHeight="false" outlineLevel="0" collapsed="false">
      <c r="A515" s="21" t="s">
        <v>565</v>
      </c>
      <c r="B515" s="22" t="s">
        <v>34</v>
      </c>
      <c r="C515" s="23" t="str">
        <f aca="false">VLOOKUP(soupis!B515,prvky!$A$5:$B$48,2,0)</f>
        <v>matrace taštičková, 900x200x2000, střední tuhost, potah Aloe Vera</v>
      </c>
      <c r="D515" s="21" t="n">
        <v>2</v>
      </c>
      <c r="E515" s="24" t="n">
        <f aca="false">VLOOKUP(soupis!B515,prvky!$A$5:$C$48,3,0)</f>
        <v>0</v>
      </c>
      <c r="F515" s="25" t="n">
        <f aca="false">E515*D515</f>
        <v>0</v>
      </c>
      <c r="G515" s="25" t="n">
        <f aca="false">F515*(1+H515/100)</f>
        <v>0</v>
      </c>
      <c r="H515" s="21" t="n">
        <v>21</v>
      </c>
    </row>
    <row r="516" customFormat="false" ht="37.5" hidden="false" customHeight="false" outlineLevel="0" collapsed="false">
      <c r="A516" s="21" t="s">
        <v>566</v>
      </c>
      <c r="B516" s="22" t="s">
        <v>567</v>
      </c>
      <c r="C516" s="23" t="str">
        <f aca="false">VLOOKUP(soupis!B516,prvky!$A$5:$B$48,2,0)</f>
        <v>celočalouněná sedací souprava rohová s podučkami, 2320x930x2320, hloubka sedáku 570, výška sedáku 480, šířka područek 150, dřevěné nožičky, potahová látka např. ARTEMIS, sedák a opěrák svisle dělený</v>
      </c>
      <c r="D516" s="21" t="n">
        <v>1</v>
      </c>
      <c r="E516" s="24" t="n">
        <f aca="false">VLOOKUP(soupis!B516,prvky!$A$5:$C$48,3,0)</f>
        <v>0</v>
      </c>
      <c r="F516" s="25" t="n">
        <f aca="false">E516*D516</f>
        <v>0</v>
      </c>
      <c r="G516" s="25" t="n">
        <f aca="false">F516*(1+H516/100)</f>
        <v>0</v>
      </c>
      <c r="H516" s="21" t="n">
        <v>21</v>
      </c>
    </row>
    <row r="517" customFormat="false" ht="25" hidden="false" customHeight="false" outlineLevel="0" collapsed="false">
      <c r="A517" s="21" t="s">
        <v>568</v>
      </c>
      <c r="B517" s="22" t="s">
        <v>201</v>
      </c>
      <c r="C517" s="23" t="str">
        <f aca="false">VLOOKUP(soupis!B517,prvky!$A$5:$B$48,2,0)</f>
        <v>celočalouněné křeslo s područkami, 850x950x920, sedák 550x550, výška sedáku 500, šířka područek 150, dřevěné nožičky, potahová látka např. ARTEMIS</v>
      </c>
      <c r="D517" s="21" t="n">
        <v>1</v>
      </c>
      <c r="E517" s="24" t="n">
        <f aca="false">VLOOKUP(soupis!B517,prvky!$A$5:$C$48,3,0)</f>
        <v>0</v>
      </c>
      <c r="F517" s="25" t="n">
        <f aca="false">E517*D517</f>
        <v>0</v>
      </c>
      <c r="G517" s="25" t="n">
        <f aca="false">F517*(1+H517/100)</f>
        <v>0</v>
      </c>
      <c r="H517" s="21" t="n">
        <v>21</v>
      </c>
    </row>
    <row r="518" customFormat="false" ht="25" hidden="false" customHeight="false" outlineLevel="0" collapsed="false">
      <c r="A518" s="21" t="s">
        <v>569</v>
      </c>
      <c r="B518" s="22" t="s">
        <v>38</v>
      </c>
      <c r="C518" s="23" t="str">
        <f aca="false">VLOOKUP(soupis!B518,prvky!$A$5:$B$48,2,0)</f>
        <v>dřevěná buková židle, čalouněný sedák i opěrák, 460x940x480, potahová látka např. ARTEMIS</v>
      </c>
      <c r="D518" s="21" t="n">
        <v>5</v>
      </c>
      <c r="E518" s="24" t="n">
        <f aca="false">VLOOKUP(soupis!B518,prvky!$A$5:$C$48,3,0)</f>
        <v>0</v>
      </c>
      <c r="F518" s="25" t="n">
        <f aca="false">E518*D518</f>
        <v>0</v>
      </c>
      <c r="G518" s="25" t="n">
        <f aca="false">F518*(1+H518/100)</f>
        <v>0</v>
      </c>
      <c r="H518" s="21" t="n">
        <v>21</v>
      </c>
    </row>
    <row r="519" customFormat="false" ht="25" hidden="false" customHeight="false" outlineLevel="0" collapsed="false">
      <c r="A519" s="21" t="s">
        <v>570</v>
      </c>
      <c r="B519" s="22" t="s">
        <v>571</v>
      </c>
      <c r="C519" s="23" t="str">
        <f aca="false">VLOOKUP(soupis!B519,prvky!$A$5:$B$48,2,0)</f>
        <v>celočalouněný taburet, průměr 450, výška 490, dřevěné nožičky, nosnost 100 kg, potahová látka např. ARTEMIS</v>
      </c>
      <c r="D519" s="21" t="n">
        <v>1</v>
      </c>
      <c r="E519" s="24" t="n">
        <f aca="false">VLOOKUP(soupis!B519,prvky!$A$5:$C$48,3,0)</f>
        <v>0</v>
      </c>
      <c r="F519" s="25" t="n">
        <f aca="false">E519*D519</f>
        <v>0</v>
      </c>
      <c r="G519" s="25" t="n">
        <f aca="false">F519*(1+H519/100)</f>
        <v>0</v>
      </c>
      <c r="H519" s="21" t="n">
        <v>21</v>
      </c>
    </row>
    <row r="520" customFormat="false" ht="25" hidden="false" customHeight="false" outlineLevel="0" collapsed="false">
      <c r="A520" s="21" t="s">
        <v>572</v>
      </c>
      <c r="B520" s="22" t="s">
        <v>233</v>
      </c>
      <c r="C520" s="23" t="str">
        <f aca="false">VLOOKUP(soupis!B520,prvky!$A$5:$B$48,2,0)</f>
        <v>němý sluha, 380x1110x395, konstrukce dubové dřevo, podnos a ramínko akátové dřevo, vkládací police s prohlubní MDF</v>
      </c>
      <c r="D520" s="21" t="n">
        <v>1</v>
      </c>
      <c r="E520" s="24" t="n">
        <f aca="false">VLOOKUP(soupis!B520,prvky!$A$5:$C$48,3,0)</f>
        <v>0</v>
      </c>
      <c r="F520" s="25" t="n">
        <f aca="false">E520*D520</f>
        <v>0</v>
      </c>
      <c r="G520" s="25" t="n">
        <f aca="false">F520*(1+H520/100)</f>
        <v>0</v>
      </c>
      <c r="H520" s="21" t="n">
        <v>21</v>
      </c>
    </row>
    <row r="521" customFormat="false" ht="37.5" hidden="false" customHeight="false" outlineLevel="0" collapsed="false">
      <c r="A521" s="21" t="s">
        <v>573</v>
      </c>
      <c r="B521" s="22" t="s">
        <v>40</v>
      </c>
      <c r="C521" s="23" t="str">
        <f aca="false">VLOOKUP(soupis!B521,prvky!$A$5:$B$48,2,0)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521" s="21" t="n">
        <v>2</v>
      </c>
      <c r="E521" s="24" t="n">
        <f aca="false">VLOOKUP(soupis!B521,prvky!$A$5:$C$48,3,0)</f>
        <v>0</v>
      </c>
      <c r="F521" s="25" t="n">
        <f aca="false">E521*D521</f>
        <v>0</v>
      </c>
      <c r="G521" s="25" t="n">
        <f aca="false">F521*(1+H521/100)</f>
        <v>0</v>
      </c>
      <c r="H521" s="21" t="n">
        <v>21</v>
      </c>
    </row>
    <row r="522" customFormat="false" ht="25" hidden="false" customHeight="false" outlineLevel="0" collapsed="false">
      <c r="A522" s="21" t="s">
        <v>574</v>
      </c>
      <c r="B522" s="22" t="s">
        <v>42</v>
      </c>
      <c r="C522" s="23" t="str">
        <f aca="false">VLOOKUP(soupis!B522,prvky!$A$5:$B$48,2,0)</f>
        <v>stojací lampa s dřevěnou trojnožkou, přírodní dřevo, výška 1453, stínidlo šedé válcové průměr 400/výška 300 ze 100% bavlny, napájecí kabel s nášlapným spínačem</v>
      </c>
      <c r="D522" s="21" t="n">
        <v>1</v>
      </c>
      <c r="E522" s="24" t="n">
        <f aca="false">VLOOKUP(soupis!B522,prvky!$A$5:$C$48,3,0)</f>
        <v>0</v>
      </c>
      <c r="F522" s="25" t="n">
        <f aca="false">E522*D522</f>
        <v>0</v>
      </c>
      <c r="G522" s="25" t="n">
        <f aca="false">F522*(1+H522/100)</f>
        <v>0</v>
      </c>
      <c r="H522" s="21" t="n">
        <v>21</v>
      </c>
    </row>
    <row r="523" customFormat="false" ht="37.5" hidden="false" customHeight="false" outlineLevel="0" collapsed="false">
      <c r="A523" s="21" t="s">
        <v>575</v>
      </c>
      <c r="B523" s="22" t="s">
        <v>44</v>
      </c>
      <c r="C523" s="23" t="str">
        <f aca="false">VLOOKUP(soupis!B523,prvky!$A$5:$B$48,2,0)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523" s="21" t="n">
        <v>6</v>
      </c>
      <c r="E523" s="24" t="n">
        <f aca="false">VLOOKUP(soupis!B523,prvky!$A$5:$C$48,3,0)</f>
        <v>0</v>
      </c>
      <c r="F523" s="25" t="n">
        <f aca="false">E523*D523</f>
        <v>0</v>
      </c>
      <c r="G523" s="25" t="n">
        <f aca="false">F523*(1+H523/100)</f>
        <v>0</v>
      </c>
      <c r="H523" s="21" t="n">
        <v>21</v>
      </c>
    </row>
    <row r="524" customFormat="false" ht="25" hidden="false" customHeight="false" outlineLevel="0" collapsed="false">
      <c r="A524" s="21" t="s">
        <v>576</v>
      </c>
      <c r="B524" s="22" t="s">
        <v>46</v>
      </c>
      <c r="C524" s="23" t="str">
        <f aca="false">VLOOKUP(soupis!B524,prvky!$A$5:$B$48,2,0)</f>
        <v>chladnička s mrazicím boxem, 472x492x450, objem 45 l (mrazící box 4,3 l), energetická třída A++, možnost otáčení dveří</v>
      </c>
      <c r="D524" s="21" t="n">
        <v>1</v>
      </c>
      <c r="E524" s="24" t="n">
        <f aca="false">VLOOKUP(soupis!B524,prvky!$A$5:$C$48,3,0)</f>
        <v>0</v>
      </c>
      <c r="F524" s="25" t="n">
        <f aca="false">E524*D524</f>
        <v>0</v>
      </c>
      <c r="G524" s="25" t="n">
        <f aca="false">F524*(1+H524/100)</f>
        <v>0</v>
      </c>
      <c r="H524" s="21" t="n">
        <v>21</v>
      </c>
    </row>
    <row r="525" customFormat="false" ht="37.5" hidden="false" customHeight="false" outlineLevel="0" collapsed="false">
      <c r="A525" s="21" t="s">
        <v>577</v>
      </c>
      <c r="B525" s="22" t="s">
        <v>48</v>
      </c>
      <c r="C525" s="23" t="str">
        <f aca="false">VLOOKUP(soupis!B525,prvky!$A$5:$B$48,2,0)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525" s="21" t="n">
        <v>1</v>
      </c>
      <c r="E525" s="24" t="n">
        <f aca="false">VLOOKUP(soupis!B525,prvky!$A$5:$C$48,3,0)</f>
        <v>0</v>
      </c>
      <c r="F525" s="25" t="n">
        <f aca="false">E525*D525</f>
        <v>0</v>
      </c>
      <c r="G525" s="25" t="n">
        <f aca="false">F525*(1+H525/100)</f>
        <v>0</v>
      </c>
      <c r="H525" s="21" t="n">
        <v>21</v>
      </c>
    </row>
    <row r="526" customFormat="false" ht="25" hidden="false" customHeight="false" outlineLevel="0" collapsed="false">
      <c r="A526" s="21" t="s">
        <v>578</v>
      </c>
      <c r="B526" s="22" t="s">
        <v>50</v>
      </c>
      <c r="C526" s="23" t="str">
        <f aca="false">VLOOKUP(soupis!B526,prvky!$A$5:$B$48,2,0)</f>
        <v>držák pro TV 40“, kovový černý, nosnost min. 60 kg, sklopný nahoru  min. +10° dolů min. -20°, otočný min. -+ 45°, uchycení VESA</v>
      </c>
      <c r="D526" s="21" t="n">
        <v>1</v>
      </c>
      <c r="E526" s="24" t="n">
        <f aca="false">VLOOKUP(soupis!B526,prvky!$A$5:$C$48,3,0)</f>
        <v>0</v>
      </c>
      <c r="F526" s="25" t="n">
        <f aca="false">E526*D526</f>
        <v>0</v>
      </c>
      <c r="G526" s="25" t="n">
        <f aca="false">F526*(1+H526/100)</f>
        <v>0</v>
      </c>
      <c r="H526" s="21" t="n">
        <v>21</v>
      </c>
    </row>
    <row r="527" customFormat="false" ht="25" hidden="false" customHeight="false" outlineLevel="0" collapsed="false">
      <c r="A527" s="21" t="s">
        <v>579</v>
      </c>
      <c r="B527" s="22" t="s">
        <v>580</v>
      </c>
      <c r="C527" s="23" t="str">
        <f aca="false">VLOOKUP(soupis!B527,prvky!$A$5:$B$48,2,0)</f>
        <v>tapeta vinylová strukturální (jemný písek) omývatelná, 3000x1850, pokrytá laminátem, odolná vlhku, otěru, UV záření, paropropustná, zaoblené rohy</v>
      </c>
      <c r="D527" s="21" t="n">
        <v>1</v>
      </c>
      <c r="E527" s="24" t="n">
        <f aca="false">VLOOKUP(soupis!B527,prvky!$A$5:$C$48,3,0)</f>
        <v>0</v>
      </c>
      <c r="F527" s="25" t="n">
        <f aca="false">E527*D527</f>
        <v>0</v>
      </c>
      <c r="G527" s="25" t="n">
        <f aca="false">F527*(1+H527/100)</f>
        <v>0</v>
      </c>
      <c r="H527" s="21" t="n">
        <v>21</v>
      </c>
    </row>
    <row r="528" customFormat="false" ht="25" hidden="false" customHeight="false" outlineLevel="0" collapsed="false">
      <c r="A528" s="21" t="s">
        <v>581</v>
      </c>
      <c r="B528" s="22" t="s">
        <v>582</v>
      </c>
      <c r="C528" s="23" t="str">
        <f aca="false">VLOOKUP(soupis!B528,prvky!$A$5:$B$48,2,0)</f>
        <v>tapeta vinylová strukturální (jemný písek) omývatelná, 2000x500, pokrytá laminátem, odolná vlhku, otěru, UV záření, paropropustná, zaoblené rohy</v>
      </c>
      <c r="D528" s="21" t="n">
        <v>1</v>
      </c>
      <c r="E528" s="24" t="n">
        <f aca="false">VLOOKUP(soupis!B528,prvky!$A$5:$C$48,3,0)</f>
        <v>0</v>
      </c>
      <c r="F528" s="25" t="n">
        <f aca="false">E528*D528</f>
        <v>0</v>
      </c>
      <c r="G528" s="25" t="n">
        <f aca="false">F528*(1+H528/100)</f>
        <v>0</v>
      </c>
      <c r="H528" s="21" t="n">
        <v>21</v>
      </c>
    </row>
    <row r="529" customFormat="false" ht="25" hidden="false" customHeight="false" outlineLevel="0" collapsed="false">
      <c r="A529" s="21" t="s">
        <v>583</v>
      </c>
      <c r="B529" s="22" t="s">
        <v>54</v>
      </c>
      <c r="C529" s="23" t="str">
        <f aca="false">VLOOKUP(soupis!B529,prvky!$A$5:$B$48,2,0)</f>
        <v>závěs blackoutový se stužkou, 100% polyester, 100% zatemnění,  (2 kusy: šířka 1500, výška 2350)+stropní Al kolejnice (bílá)+jezdci</v>
      </c>
      <c r="D529" s="21" t="n">
        <v>3</v>
      </c>
      <c r="E529" s="24" t="n">
        <f aca="false">VLOOKUP(soupis!B529,prvky!$A$5:$C$48,3,0)</f>
        <v>0</v>
      </c>
      <c r="F529" s="25" t="n">
        <f aca="false">E529*D529</f>
        <v>0</v>
      </c>
      <c r="G529" s="25" t="n">
        <f aca="false">F529*(1+H529/100)</f>
        <v>0</v>
      </c>
      <c r="H529" s="21" t="n">
        <v>21</v>
      </c>
    </row>
    <row r="530" customFormat="false" ht="25" hidden="false" customHeight="false" outlineLevel="0" collapsed="false">
      <c r="A530" s="21" t="s">
        <v>584</v>
      </c>
      <c r="B530" s="22" t="s">
        <v>56</v>
      </c>
      <c r="C530" s="23" t="str">
        <f aca="false">VLOOKUP(soupis!B530,prvky!$A$5:$B$48,2,0)</f>
        <v>trezor, 320x250x250, s elektronickým zámkem na PIN kód, 3-8 číselný kód, z ocelového plechu, černá barva, vč. 2 klíčů, napájení 4x AA 1,5V</v>
      </c>
      <c r="D530" s="21" t="n">
        <v>1</v>
      </c>
      <c r="E530" s="24" t="n">
        <f aca="false">VLOOKUP(soupis!B530,prvky!$A$5:$C$48,3,0)</f>
        <v>0</v>
      </c>
      <c r="F530" s="25" t="n">
        <f aca="false">E530*D530</f>
        <v>0</v>
      </c>
      <c r="G530" s="25" t="n">
        <f aca="false">F530*(1+H530/100)</f>
        <v>0</v>
      </c>
      <c r="H530" s="21" t="n">
        <v>21</v>
      </c>
    </row>
    <row r="531" s="15" customFormat="true" ht="20" hidden="false" customHeight="false" outlineLevel="0" collapsed="false">
      <c r="A531" s="16" t="s">
        <v>3</v>
      </c>
      <c r="B531" s="17" t="s">
        <v>11</v>
      </c>
      <c r="C531" s="18" t="s">
        <v>585</v>
      </c>
      <c r="D531" s="16" t="s">
        <v>6</v>
      </c>
      <c r="E531" s="19" t="s">
        <v>13</v>
      </c>
      <c r="F531" s="17" t="s">
        <v>14</v>
      </c>
      <c r="G531" s="17" t="s">
        <v>15</v>
      </c>
      <c r="H531" s="17" t="s">
        <v>16</v>
      </c>
    </row>
    <row r="532" customFormat="false" ht="37.5" hidden="false" customHeight="false" outlineLevel="0" collapsed="false">
      <c r="A532" s="21" t="s">
        <v>586</v>
      </c>
      <c r="B532" s="22" t="s">
        <v>190</v>
      </c>
      <c r="C532" s="23" t="str">
        <f aca="false">VLOOKUP(soupis!B532,prvky!$A$5:$B$48,2,0)</f>
        <v>šatní skříň s odkládací stěnou, 1750x2000x620, konstrukce lamino tl.18 a 36, posuvá dvířka s tlumením, šatní tyč, zrcadlo, 3x šatní háček, ocelový sedák, trubková police, výšková rektifikace</v>
      </c>
      <c r="D532" s="21" t="n">
        <v>1</v>
      </c>
      <c r="E532" s="24" t="n">
        <f aca="false">VLOOKUP(soupis!B532,prvky!$A$5:$C$48,3,0)</f>
        <v>0</v>
      </c>
      <c r="F532" s="25" t="n">
        <f aca="false">E532*D532</f>
        <v>0</v>
      </c>
      <c r="G532" s="25" t="n">
        <f aca="false">F532*(1+H532/100)</f>
        <v>0</v>
      </c>
      <c r="H532" s="21" t="n">
        <v>21</v>
      </c>
    </row>
    <row r="533" customFormat="false" ht="25" hidden="false" customHeight="false" outlineLevel="0" collapsed="false">
      <c r="A533" s="21" t="s">
        <v>587</v>
      </c>
      <c r="B533" s="22" t="s">
        <v>20</v>
      </c>
      <c r="C533" s="23" t="str">
        <f aca="false">VLOOKUP(soupis!B533,prvky!$A$5:$B$48,2,0)</f>
        <v>kufrbox, 800x650x550, konstrukce lamino tl.18 a 36, horní plocha a odkládací police kovová, výšková rektifikace</v>
      </c>
      <c r="D533" s="21" t="n">
        <v>1</v>
      </c>
      <c r="E533" s="24" t="n">
        <f aca="false">VLOOKUP(soupis!B533,prvky!$A$5:$C$48,3,0)</f>
        <v>0</v>
      </c>
      <c r="F533" s="25" t="n">
        <f aca="false">E533*D533</f>
        <v>0</v>
      </c>
      <c r="G533" s="25" t="n">
        <f aca="false">F533*(1+H533/100)</f>
        <v>0</v>
      </c>
      <c r="H533" s="21" t="n">
        <v>21</v>
      </c>
    </row>
    <row r="534" customFormat="false" ht="25" hidden="false" customHeight="false" outlineLevel="0" collapsed="false">
      <c r="A534" s="21" t="s">
        <v>588</v>
      </c>
      <c r="B534" s="22" t="s">
        <v>22</v>
      </c>
      <c r="C534" s="23" t="str">
        <f aca="false">VLOOKUP(soupis!B534,prvky!$A$5:$B$48,2,0)</f>
        <v>psací stůl se skříňkou pro chladničku, 1400x750x600, konstrukce lamino t.18 a 36, kovová úchytka, výšková rektifikace, odvětrání</v>
      </c>
      <c r="D534" s="21" t="n">
        <v>1</v>
      </c>
      <c r="E534" s="24" t="n">
        <f aca="false">VLOOKUP(soupis!B534,prvky!$A$5:$C$48,3,0)</f>
        <v>0</v>
      </c>
      <c r="F534" s="25" t="n">
        <f aca="false">E534*D534</f>
        <v>0</v>
      </c>
      <c r="G534" s="25" t="n">
        <f aca="false">F534*(1+H534/100)</f>
        <v>0</v>
      </c>
      <c r="H534" s="21" t="n">
        <v>21</v>
      </c>
    </row>
    <row r="535" customFormat="false" ht="25" hidden="false" customHeight="false" outlineLevel="0" collapsed="false">
      <c r="A535" s="21" t="s">
        <v>589</v>
      </c>
      <c r="B535" s="22" t="s">
        <v>194</v>
      </c>
      <c r="C535" s="23" t="str">
        <f aca="false">VLOOKUP(soupis!B535,prvky!$A$5:$B$48,2,0)</f>
        <v>čelo postele, 2700x890x36, konstrukce lamino tl.18 a 36, zavěšeno na skrytých lištách, osazení el.krabic a lampičky</v>
      </c>
      <c r="D535" s="21" t="n">
        <v>1</v>
      </c>
      <c r="E535" s="24" t="n">
        <f aca="false">VLOOKUP(soupis!B535,prvky!$A$5:$C$48,3,0)</f>
        <v>0</v>
      </c>
      <c r="F535" s="25" t="n">
        <f aca="false">E535*D535</f>
        <v>0</v>
      </c>
      <c r="G535" s="25" t="n">
        <f aca="false">F535*(1+H535/100)</f>
        <v>0</v>
      </c>
      <c r="H535" s="21" t="n">
        <v>21</v>
      </c>
    </row>
    <row r="536" customFormat="false" ht="15.5" hidden="false" customHeight="false" outlineLevel="0" collapsed="false">
      <c r="A536" s="21" t="s">
        <v>590</v>
      </c>
      <c r="B536" s="22" t="s">
        <v>196</v>
      </c>
      <c r="C536" s="23" t="str">
        <f aca="false">VLOOKUP(soupis!B536,prvky!$A$5:$B$48,2,0)</f>
        <v>konferenční stolek, 500x500x400, celokovový</v>
      </c>
      <c r="D536" s="21" t="n">
        <v>1</v>
      </c>
      <c r="E536" s="24" t="n">
        <f aca="false">VLOOKUP(soupis!B536,prvky!$A$5:$C$48,3,0)</f>
        <v>0</v>
      </c>
      <c r="F536" s="25" t="n">
        <f aca="false">E536*D536</f>
        <v>0</v>
      </c>
      <c r="G536" s="25" t="n">
        <f aca="false">F536*(1+H536/100)</f>
        <v>0</v>
      </c>
      <c r="H536" s="21" t="n">
        <v>21</v>
      </c>
    </row>
    <row r="537" customFormat="false" ht="15.5" hidden="false" customHeight="false" outlineLevel="0" collapsed="false">
      <c r="A537" s="21" t="s">
        <v>591</v>
      </c>
      <c r="B537" s="22" t="s">
        <v>30</v>
      </c>
      <c r="C537" s="23" t="str">
        <f aca="false">VLOOKUP(soupis!B537,prvky!$A$5:$B$48,2,0)</f>
        <v>noční stolek, 350x350x200, celokovový, závěsný na postel</v>
      </c>
      <c r="D537" s="21" t="n">
        <v>1</v>
      </c>
      <c r="E537" s="24" t="n">
        <f aca="false">VLOOKUP(soupis!B537,prvky!$A$5:$C$48,3,0)</f>
        <v>0</v>
      </c>
      <c r="F537" s="25" t="n">
        <f aca="false">E537*D537</f>
        <v>0</v>
      </c>
      <c r="G537" s="25" t="n">
        <f aca="false">F537*(1+H537/100)</f>
        <v>0</v>
      </c>
      <c r="H537" s="21" t="n">
        <v>21</v>
      </c>
    </row>
    <row r="538" customFormat="false" ht="37.5" hidden="false" customHeight="false" outlineLevel="0" collapsed="false">
      <c r="A538" s="21" t="s">
        <v>592</v>
      </c>
      <c r="B538" s="22" t="s">
        <v>32</v>
      </c>
      <c r="C538" s="23" t="str">
        <f aca="false">VLOOKUP(soupis!B538,prvky!$A$5:$B$48,2,0)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538" s="21" t="n">
        <v>1</v>
      </c>
      <c r="E538" s="24" t="n">
        <f aca="false">VLOOKUP(soupis!B538,prvky!$A$5:$C$48,3,0)</f>
        <v>0</v>
      </c>
      <c r="F538" s="25" t="n">
        <f aca="false">E538*D538</f>
        <v>0</v>
      </c>
      <c r="G538" s="25" t="n">
        <f aca="false">F538*(1+H538/100)</f>
        <v>0</v>
      </c>
      <c r="H538" s="21" t="n">
        <v>21</v>
      </c>
    </row>
    <row r="539" customFormat="false" ht="15.5" hidden="false" customHeight="false" outlineLevel="0" collapsed="false">
      <c r="A539" s="21" t="s">
        <v>593</v>
      </c>
      <c r="B539" s="22" t="s">
        <v>34</v>
      </c>
      <c r="C539" s="23" t="str">
        <f aca="false">VLOOKUP(soupis!B539,prvky!$A$5:$B$48,2,0)</f>
        <v>matrace taštičková, 900x200x2000, střední tuhost, potah Aloe Vera</v>
      </c>
      <c r="D539" s="21" t="n">
        <v>1</v>
      </c>
      <c r="E539" s="24" t="n">
        <f aca="false">VLOOKUP(soupis!B539,prvky!$A$5:$C$48,3,0)</f>
        <v>0</v>
      </c>
      <c r="F539" s="25" t="n">
        <f aca="false">E539*D539</f>
        <v>0</v>
      </c>
      <c r="G539" s="25" t="n">
        <f aca="false">F539*(1+H539/100)</f>
        <v>0</v>
      </c>
      <c r="H539" s="21" t="n">
        <v>21</v>
      </c>
    </row>
    <row r="540" customFormat="false" ht="25" hidden="false" customHeight="false" outlineLevel="0" collapsed="false">
      <c r="A540" s="21" t="s">
        <v>594</v>
      </c>
      <c r="B540" s="22" t="s">
        <v>201</v>
      </c>
      <c r="C540" s="23" t="str">
        <f aca="false">VLOOKUP(soupis!B540,prvky!$A$5:$B$48,2,0)</f>
        <v>celočalouněné křeslo s područkami, 850x950x920, sedák 550x550, výška sedáku 500, šířka područek 150, dřevěné nožičky, potahová látka např. ARTEMIS</v>
      </c>
      <c r="D540" s="21" t="n">
        <v>1</v>
      </c>
      <c r="E540" s="24" t="n">
        <f aca="false">VLOOKUP(soupis!B540,prvky!$A$5:$C$48,3,0)</f>
        <v>0</v>
      </c>
      <c r="F540" s="25" t="n">
        <f aca="false">E540*D540</f>
        <v>0</v>
      </c>
      <c r="G540" s="25" t="n">
        <f aca="false">F540*(1+H540/100)</f>
        <v>0</v>
      </c>
      <c r="H540" s="21" t="n">
        <v>21</v>
      </c>
    </row>
    <row r="541" customFormat="false" ht="25" hidden="false" customHeight="false" outlineLevel="0" collapsed="false">
      <c r="A541" s="21" t="s">
        <v>595</v>
      </c>
      <c r="B541" s="22" t="s">
        <v>38</v>
      </c>
      <c r="C541" s="23" t="str">
        <f aca="false">VLOOKUP(soupis!B541,prvky!$A$5:$B$48,2,0)</f>
        <v>dřevěná buková židle, čalouněný sedák i opěrák, 460x940x480, potahová látka např. ARTEMIS</v>
      </c>
      <c r="D541" s="21" t="n">
        <v>1</v>
      </c>
      <c r="E541" s="24" t="n">
        <f aca="false">VLOOKUP(soupis!B541,prvky!$A$5:$C$48,3,0)</f>
        <v>0</v>
      </c>
      <c r="F541" s="25" t="n">
        <f aca="false">E541*D541</f>
        <v>0</v>
      </c>
      <c r="G541" s="25" t="n">
        <f aca="false">F541*(1+H541/100)</f>
        <v>0</v>
      </c>
      <c r="H541" s="21" t="n">
        <v>21</v>
      </c>
    </row>
    <row r="542" customFormat="false" ht="37.5" hidden="false" customHeight="false" outlineLevel="0" collapsed="false">
      <c r="A542" s="21" t="s">
        <v>596</v>
      </c>
      <c r="B542" s="22" t="s">
        <v>40</v>
      </c>
      <c r="C542" s="23" t="str">
        <f aca="false">VLOOKUP(soupis!B542,prvky!$A$5:$B$48,2,0)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542" s="21" t="n">
        <v>1</v>
      </c>
      <c r="E542" s="24" t="n">
        <f aca="false">VLOOKUP(soupis!B542,prvky!$A$5:$C$48,3,0)</f>
        <v>0</v>
      </c>
      <c r="F542" s="25" t="n">
        <f aca="false">E542*D542</f>
        <v>0</v>
      </c>
      <c r="G542" s="25" t="n">
        <f aca="false">F542*(1+H542/100)</f>
        <v>0</v>
      </c>
      <c r="H542" s="21" t="n">
        <v>21</v>
      </c>
    </row>
    <row r="543" customFormat="false" ht="25" hidden="false" customHeight="false" outlineLevel="0" collapsed="false">
      <c r="A543" s="21" t="s">
        <v>597</v>
      </c>
      <c r="B543" s="22" t="s">
        <v>42</v>
      </c>
      <c r="C543" s="23" t="str">
        <f aca="false">VLOOKUP(soupis!B543,prvky!$A$5:$B$48,2,0)</f>
        <v>stojací lampa s dřevěnou trojnožkou, přírodní dřevo, výška 1453, stínidlo šedé válcové průměr 400/výška 300 ze 100% bavlny, napájecí kabel s nášlapným spínačem</v>
      </c>
      <c r="D543" s="21" t="n">
        <v>1</v>
      </c>
      <c r="E543" s="24" t="n">
        <f aca="false">VLOOKUP(soupis!B543,prvky!$A$5:$C$48,3,0)</f>
        <v>0</v>
      </c>
      <c r="F543" s="25" t="n">
        <f aca="false">E543*D543</f>
        <v>0</v>
      </c>
      <c r="G543" s="25" t="n">
        <f aca="false">F543*(1+H543/100)</f>
        <v>0</v>
      </c>
      <c r="H543" s="21" t="n">
        <v>21</v>
      </c>
    </row>
    <row r="544" customFormat="false" ht="37.5" hidden="false" customHeight="false" outlineLevel="0" collapsed="false">
      <c r="A544" s="21" t="s">
        <v>598</v>
      </c>
      <c r="B544" s="22" t="s">
        <v>44</v>
      </c>
      <c r="C544" s="23" t="str">
        <f aca="false">VLOOKUP(soupis!B544,prvky!$A$5:$B$48,2,0)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544" s="21" t="n">
        <v>3</v>
      </c>
      <c r="E544" s="24" t="n">
        <f aca="false">VLOOKUP(soupis!B544,prvky!$A$5:$C$48,3,0)</f>
        <v>0</v>
      </c>
      <c r="F544" s="25" t="n">
        <f aca="false">E544*D544</f>
        <v>0</v>
      </c>
      <c r="G544" s="25" t="n">
        <f aca="false">F544*(1+H544/100)</f>
        <v>0</v>
      </c>
      <c r="H544" s="21" t="n">
        <v>21</v>
      </c>
    </row>
    <row r="545" customFormat="false" ht="25" hidden="false" customHeight="false" outlineLevel="0" collapsed="false">
      <c r="A545" s="21" t="s">
        <v>599</v>
      </c>
      <c r="B545" s="22" t="s">
        <v>46</v>
      </c>
      <c r="C545" s="23" t="str">
        <f aca="false">VLOOKUP(soupis!B545,prvky!$A$5:$B$48,2,0)</f>
        <v>chladnička s mrazicím boxem, 472x492x450, objem 45 l (mrazící box 4,3 l), energetická třída A++, možnost otáčení dveří</v>
      </c>
      <c r="D545" s="21" t="n">
        <v>1</v>
      </c>
      <c r="E545" s="24" t="n">
        <f aca="false">VLOOKUP(soupis!B545,prvky!$A$5:$C$48,3,0)</f>
        <v>0</v>
      </c>
      <c r="F545" s="25" t="n">
        <f aca="false">E545*D545</f>
        <v>0</v>
      </c>
      <c r="G545" s="25" t="n">
        <f aca="false">F545*(1+H545/100)</f>
        <v>0</v>
      </c>
      <c r="H545" s="21" t="n">
        <v>21</v>
      </c>
    </row>
    <row r="546" customFormat="false" ht="37.5" hidden="false" customHeight="false" outlineLevel="0" collapsed="false">
      <c r="A546" s="21" t="s">
        <v>600</v>
      </c>
      <c r="B546" s="22" t="s">
        <v>48</v>
      </c>
      <c r="C546" s="23" t="str">
        <f aca="false">VLOOKUP(soupis!B546,prvky!$A$5:$B$48,2,0)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546" s="21" t="n">
        <v>1</v>
      </c>
      <c r="E546" s="24" t="n">
        <f aca="false">VLOOKUP(soupis!B546,prvky!$A$5:$C$48,3,0)</f>
        <v>0</v>
      </c>
      <c r="F546" s="25" t="n">
        <f aca="false">E546*D546</f>
        <v>0</v>
      </c>
      <c r="G546" s="25" t="n">
        <f aca="false">F546*(1+H546/100)</f>
        <v>0</v>
      </c>
      <c r="H546" s="21" t="n">
        <v>21</v>
      </c>
    </row>
    <row r="547" customFormat="false" ht="25" hidden="false" customHeight="false" outlineLevel="0" collapsed="false">
      <c r="A547" s="21" t="s">
        <v>601</v>
      </c>
      <c r="B547" s="22" t="s">
        <v>50</v>
      </c>
      <c r="C547" s="23" t="str">
        <f aca="false">VLOOKUP(soupis!B547,prvky!$A$5:$B$48,2,0)</f>
        <v>držák pro TV 40“, kovový černý, nosnost min. 60 kg, sklopný nahoru  min. +10° dolů min. -20°, otočný min. -+ 45°, uchycení VESA</v>
      </c>
      <c r="D547" s="21" t="n">
        <v>1</v>
      </c>
      <c r="E547" s="24" t="n">
        <f aca="false">VLOOKUP(soupis!B547,prvky!$A$5:$C$48,3,0)</f>
        <v>0</v>
      </c>
      <c r="F547" s="25" t="n">
        <f aca="false">E547*D547</f>
        <v>0</v>
      </c>
      <c r="G547" s="25" t="n">
        <f aca="false">F547*(1+H547/100)</f>
        <v>0</v>
      </c>
      <c r="H547" s="21" t="n">
        <v>21</v>
      </c>
    </row>
    <row r="548" customFormat="false" ht="25" hidden="false" customHeight="false" outlineLevel="0" collapsed="false">
      <c r="A548" s="21" t="s">
        <v>602</v>
      </c>
      <c r="B548" s="22" t="s">
        <v>210</v>
      </c>
      <c r="C548" s="23" t="str">
        <f aca="false">VLOOKUP(soupis!B548,prvky!$A$5:$B$48,2,0)</f>
        <v>tapeta vinylová strukturální (jemný písek) omývatelná, 2000x500, pokrytá laminátem, odolná vlhku, otěru, UV záření, paropropustná, zaoblené rohy</v>
      </c>
      <c r="D548" s="21" t="n">
        <v>1</v>
      </c>
      <c r="E548" s="24" t="n">
        <f aca="false">VLOOKUP(soupis!B548,prvky!$A$5:$C$48,3,0)</f>
        <v>0</v>
      </c>
      <c r="F548" s="25" t="n">
        <f aca="false">E548*D548</f>
        <v>0</v>
      </c>
      <c r="G548" s="25" t="n">
        <f aca="false">F548*(1+H548/100)</f>
        <v>0</v>
      </c>
      <c r="H548" s="21" t="n">
        <v>21</v>
      </c>
    </row>
    <row r="549" customFormat="false" ht="25" hidden="false" customHeight="false" outlineLevel="0" collapsed="false">
      <c r="A549" s="21" t="s">
        <v>603</v>
      </c>
      <c r="B549" s="22" t="s">
        <v>54</v>
      </c>
      <c r="C549" s="23" t="str">
        <f aca="false">VLOOKUP(soupis!B549,prvky!$A$5:$B$48,2,0)</f>
        <v>závěs blackoutový se stužkou, 100% polyester, 100% zatemnění,  (2 kusy: šířka 1500, výška 2350)+stropní Al kolejnice (bílá)+jezdci</v>
      </c>
      <c r="D549" s="21" t="n">
        <v>1</v>
      </c>
      <c r="E549" s="24" t="n">
        <f aca="false">VLOOKUP(soupis!B549,prvky!$A$5:$C$48,3,0)</f>
        <v>0</v>
      </c>
      <c r="F549" s="25" t="n">
        <f aca="false">E549*D549</f>
        <v>0</v>
      </c>
      <c r="G549" s="25" t="n">
        <f aca="false">F549*(1+H549/100)</f>
        <v>0</v>
      </c>
      <c r="H549" s="21" t="n">
        <v>21</v>
      </c>
    </row>
    <row r="550" customFormat="false" ht="25" hidden="false" customHeight="false" outlineLevel="0" collapsed="false">
      <c r="A550" s="21" t="s">
        <v>604</v>
      </c>
      <c r="B550" s="22" t="s">
        <v>56</v>
      </c>
      <c r="C550" s="23" t="str">
        <f aca="false">VLOOKUP(soupis!B550,prvky!$A$5:$B$48,2,0)</f>
        <v>trezor, 320x250x250, s elektronickým zámkem na PIN kód, 3-8 číselný kód, z ocelového plechu, černá barva, vč. 2 klíčů, napájení 4x AA 1,5V</v>
      </c>
      <c r="D550" s="21" t="n">
        <v>1</v>
      </c>
      <c r="E550" s="24" t="n">
        <f aca="false">VLOOKUP(soupis!B550,prvky!$A$5:$C$48,3,0)</f>
        <v>0</v>
      </c>
      <c r="F550" s="25" t="n">
        <f aca="false">E550*D550</f>
        <v>0</v>
      </c>
      <c r="G550" s="25" t="n">
        <f aca="false">F550*(1+H550/100)</f>
        <v>0</v>
      </c>
      <c r="H550" s="21" t="n">
        <v>21</v>
      </c>
    </row>
    <row r="551" s="15" customFormat="true" ht="20" hidden="false" customHeight="false" outlineLevel="0" collapsed="false">
      <c r="A551" s="16" t="s">
        <v>3</v>
      </c>
      <c r="B551" s="17" t="s">
        <v>11</v>
      </c>
      <c r="C551" s="18" t="s">
        <v>605</v>
      </c>
      <c r="D551" s="16" t="s">
        <v>6</v>
      </c>
      <c r="E551" s="19" t="s">
        <v>13</v>
      </c>
      <c r="F551" s="17" t="s">
        <v>14</v>
      </c>
      <c r="G551" s="17" t="s">
        <v>15</v>
      </c>
      <c r="H551" s="17" t="s">
        <v>16</v>
      </c>
    </row>
    <row r="552" customFormat="false" ht="37.5" hidden="false" customHeight="false" outlineLevel="0" collapsed="false">
      <c r="A552" s="21" t="s">
        <v>606</v>
      </c>
      <c r="B552" s="22" t="s">
        <v>18</v>
      </c>
      <c r="C552" s="23" t="str">
        <f aca="false">VLOOKUP(soupis!B552,prvky!$A$5:$B$48,2,0)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552" s="21" t="n">
        <v>1</v>
      </c>
      <c r="E552" s="24" t="n">
        <f aca="false">VLOOKUP(soupis!B552,prvky!$A$5:$C$48,3,0)</f>
        <v>0</v>
      </c>
      <c r="F552" s="25" t="n">
        <f aca="false">E552*D552</f>
        <v>0</v>
      </c>
      <c r="G552" s="25" t="n">
        <f aca="false">F552*(1+H552/100)</f>
        <v>0</v>
      </c>
      <c r="H552" s="21" t="n">
        <v>21</v>
      </c>
    </row>
    <row r="553" customFormat="false" ht="25" hidden="false" customHeight="false" outlineLevel="0" collapsed="false">
      <c r="A553" s="21" t="s">
        <v>607</v>
      </c>
      <c r="B553" s="22" t="s">
        <v>20</v>
      </c>
      <c r="C553" s="23" t="str">
        <f aca="false">VLOOKUP(soupis!B553,prvky!$A$5:$B$48,2,0)</f>
        <v>kufrbox, 800x650x550, konstrukce lamino tl.18 a 36, horní plocha a odkládací police kovová, výšková rektifikace</v>
      </c>
      <c r="D553" s="21" t="n">
        <v>1</v>
      </c>
      <c r="E553" s="24" t="n">
        <f aca="false">VLOOKUP(soupis!B553,prvky!$A$5:$C$48,3,0)</f>
        <v>0</v>
      </c>
      <c r="F553" s="25" t="n">
        <f aca="false">E553*D553</f>
        <v>0</v>
      </c>
      <c r="G553" s="25" t="n">
        <f aca="false">F553*(1+H553/100)</f>
        <v>0</v>
      </c>
      <c r="H553" s="21" t="n">
        <v>21</v>
      </c>
    </row>
    <row r="554" customFormat="false" ht="25" hidden="false" customHeight="false" outlineLevel="0" collapsed="false">
      <c r="A554" s="21" t="s">
        <v>608</v>
      </c>
      <c r="B554" s="22" t="s">
        <v>22</v>
      </c>
      <c r="C554" s="23" t="str">
        <f aca="false">VLOOKUP(soupis!B554,prvky!$A$5:$B$48,2,0)</f>
        <v>psací stůl se skříňkou pro chladničku, 1400x750x600, konstrukce lamino t.18 a 36, kovová úchytka, výšková rektifikace, odvětrání</v>
      </c>
      <c r="D554" s="21" t="n">
        <v>1</v>
      </c>
      <c r="E554" s="24" t="n">
        <f aca="false">VLOOKUP(soupis!B554,prvky!$A$5:$C$48,3,0)</f>
        <v>0</v>
      </c>
      <c r="F554" s="25" t="n">
        <f aca="false">E554*D554</f>
        <v>0</v>
      </c>
      <c r="G554" s="25" t="n">
        <f aca="false">F554*(1+H554/100)</f>
        <v>0</v>
      </c>
      <c r="H554" s="21" t="n">
        <v>21</v>
      </c>
    </row>
    <row r="555" customFormat="false" ht="15.5" hidden="false" customHeight="false" outlineLevel="0" collapsed="false">
      <c r="A555" s="21" t="s">
        <v>609</v>
      </c>
      <c r="B555" s="22" t="s">
        <v>555</v>
      </c>
      <c r="C555" s="23" t="str">
        <f aca="false">VLOOKUP(soupis!B555,prvky!$A$5:$B$48,2,0)</f>
        <v>závěsný stůl trojúhelníkový, 700x700x136, konstrukce lamino tl.18 a 36 mm</v>
      </c>
      <c r="D555" s="21" t="n">
        <v>1</v>
      </c>
      <c r="E555" s="24" t="n">
        <f aca="false">VLOOKUP(soupis!B555,prvky!$A$5:$C$48,3,0)</f>
        <v>0</v>
      </c>
      <c r="F555" s="25" t="n">
        <f aca="false">E555*D555</f>
        <v>0</v>
      </c>
      <c r="G555" s="25" t="n">
        <f aca="false">F555*(1+H555/100)</f>
        <v>0</v>
      </c>
      <c r="H555" s="21" t="n">
        <v>21</v>
      </c>
    </row>
    <row r="556" customFormat="false" ht="25" hidden="false" customHeight="false" outlineLevel="0" collapsed="false">
      <c r="A556" s="21" t="s">
        <v>610</v>
      </c>
      <c r="B556" s="22" t="s">
        <v>557</v>
      </c>
      <c r="C556" s="23" t="str">
        <f aca="false">VLOOKUP(soupis!B556,prvky!$A$5:$B$48,2,0)</f>
        <v>čelo postele, 2950x890x36, konstrukce lamino tl.18 a 36, zavěšeno na skrytých lištách, osazení el.krabic a lampičky</v>
      </c>
      <c r="D556" s="21" t="n">
        <v>1</v>
      </c>
      <c r="E556" s="24" t="n">
        <f aca="false">VLOOKUP(soupis!B556,prvky!$A$5:$C$48,3,0)</f>
        <v>0</v>
      </c>
      <c r="F556" s="25" t="n">
        <f aca="false">E556*D556</f>
        <v>0</v>
      </c>
      <c r="G556" s="25" t="n">
        <f aca="false">F556*(1+H556/100)</f>
        <v>0</v>
      </c>
      <c r="H556" s="21" t="n">
        <v>21</v>
      </c>
    </row>
    <row r="557" customFormat="false" ht="25" hidden="false" customHeight="false" outlineLevel="0" collapsed="false">
      <c r="A557" s="21" t="s">
        <v>611</v>
      </c>
      <c r="B557" s="22" t="s">
        <v>559</v>
      </c>
      <c r="C557" s="23" t="str">
        <f aca="false">VLOOKUP(soupis!B557,prvky!$A$5:$B$48,2,0)</f>
        <v>závěsná skříňka, 2400x300x400, konstrukce lamino t.18 a 36, 3x zásuvka celovýsuv s dotahem, kovové úchytky</v>
      </c>
      <c r="D557" s="21" t="n">
        <v>1</v>
      </c>
      <c r="E557" s="24" t="n">
        <f aca="false">VLOOKUP(soupis!B557,prvky!$A$5:$C$48,3,0)</f>
        <v>0</v>
      </c>
      <c r="F557" s="25" t="n">
        <f aca="false">E557*D557</f>
        <v>0</v>
      </c>
      <c r="G557" s="25" t="n">
        <f aca="false">F557*(1+H557/100)</f>
        <v>0</v>
      </c>
      <c r="H557" s="21" t="n">
        <v>21</v>
      </c>
    </row>
    <row r="558" customFormat="false" ht="15.5" hidden="false" customHeight="false" outlineLevel="0" collapsed="false">
      <c r="A558" s="21" t="s">
        <v>612</v>
      </c>
      <c r="B558" s="22" t="s">
        <v>561</v>
      </c>
      <c r="C558" s="23" t="str">
        <f aca="false">VLOOKUP(soupis!B558,prvky!$A$5:$B$48,2,0)</f>
        <v>jednací stůl kruhový, průměr 1050, výška 750, plát tl.36, kovová centrální podnož</v>
      </c>
      <c r="D558" s="21" t="n">
        <v>1</v>
      </c>
      <c r="E558" s="24" t="n">
        <f aca="false">VLOOKUP(soupis!B558,prvky!$A$5:$C$48,3,0)</f>
        <v>0</v>
      </c>
      <c r="F558" s="25" t="n">
        <f aca="false">E558*D558</f>
        <v>0</v>
      </c>
      <c r="G558" s="25" t="n">
        <f aca="false">F558*(1+H558/100)</f>
        <v>0</v>
      </c>
      <c r="H558" s="21" t="n">
        <v>21</v>
      </c>
    </row>
    <row r="559" customFormat="false" ht="15.5" hidden="false" customHeight="false" outlineLevel="0" collapsed="false">
      <c r="A559" s="21" t="s">
        <v>613</v>
      </c>
      <c r="B559" s="22" t="s">
        <v>28</v>
      </c>
      <c r="C559" s="23" t="str">
        <f aca="false">VLOOKUP(soupis!B559,prvky!$A$5:$B$48,2,0)</f>
        <v>konferenční stolek, 900x500x400, celokovový</v>
      </c>
      <c r="D559" s="21" t="n">
        <v>1</v>
      </c>
      <c r="E559" s="24" t="n">
        <f aca="false">VLOOKUP(soupis!B559,prvky!$A$5:$C$48,3,0)</f>
        <v>0</v>
      </c>
      <c r="F559" s="25" t="n">
        <f aca="false">E559*D559</f>
        <v>0</v>
      </c>
      <c r="G559" s="25" t="n">
        <f aca="false">F559*(1+H559/100)</f>
        <v>0</v>
      </c>
      <c r="H559" s="21" t="n">
        <v>21</v>
      </c>
    </row>
    <row r="560" customFormat="false" ht="15.5" hidden="false" customHeight="false" outlineLevel="0" collapsed="false">
      <c r="A560" s="21" t="s">
        <v>614</v>
      </c>
      <c r="B560" s="22" t="s">
        <v>30</v>
      </c>
      <c r="C560" s="23" t="str">
        <f aca="false">VLOOKUP(soupis!B560,prvky!$A$5:$B$48,2,0)</f>
        <v>noční stolek, 350x350x200, celokovový, závěsný na postel</v>
      </c>
      <c r="D560" s="21" t="n">
        <v>2</v>
      </c>
      <c r="E560" s="24" t="n">
        <f aca="false">VLOOKUP(soupis!B560,prvky!$A$5:$C$48,3,0)</f>
        <v>0</v>
      </c>
      <c r="F560" s="25" t="n">
        <f aca="false">E560*D560</f>
        <v>0</v>
      </c>
      <c r="G560" s="25" t="n">
        <f aca="false">F560*(1+H560/100)</f>
        <v>0</v>
      </c>
      <c r="H560" s="21" t="n">
        <v>21</v>
      </c>
    </row>
    <row r="561" customFormat="false" ht="37.5" hidden="false" customHeight="false" outlineLevel="0" collapsed="false">
      <c r="A561" s="21" t="s">
        <v>615</v>
      </c>
      <c r="B561" s="22" t="s">
        <v>32</v>
      </c>
      <c r="C561" s="23" t="str">
        <f aca="false">VLOOKUP(soupis!B561,prvky!$A$5:$B$48,2,0)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561" s="21" t="n">
        <v>2</v>
      </c>
      <c r="E561" s="24" t="n">
        <f aca="false">VLOOKUP(soupis!B561,prvky!$A$5:$C$48,3,0)</f>
        <v>0</v>
      </c>
      <c r="F561" s="25" t="n">
        <f aca="false">E561*D561</f>
        <v>0</v>
      </c>
      <c r="G561" s="25" t="n">
        <f aca="false">F561*(1+H561/100)</f>
        <v>0</v>
      </c>
      <c r="H561" s="21" t="n">
        <v>21</v>
      </c>
    </row>
    <row r="562" customFormat="false" ht="15.5" hidden="false" customHeight="false" outlineLevel="0" collapsed="false">
      <c r="A562" s="21" t="s">
        <v>616</v>
      </c>
      <c r="B562" s="22" t="s">
        <v>34</v>
      </c>
      <c r="C562" s="23" t="str">
        <f aca="false">VLOOKUP(soupis!B562,prvky!$A$5:$B$48,2,0)</f>
        <v>matrace taštičková, 900x200x2000, střední tuhost, potah Aloe Vera</v>
      </c>
      <c r="D562" s="21" t="n">
        <v>2</v>
      </c>
      <c r="E562" s="24" t="n">
        <f aca="false">VLOOKUP(soupis!B562,prvky!$A$5:$C$48,3,0)</f>
        <v>0</v>
      </c>
      <c r="F562" s="25" t="n">
        <f aca="false">E562*D562</f>
        <v>0</v>
      </c>
      <c r="G562" s="25" t="n">
        <f aca="false">F562*(1+H562/100)</f>
        <v>0</v>
      </c>
      <c r="H562" s="21" t="n">
        <v>21</v>
      </c>
    </row>
    <row r="563" customFormat="false" ht="37.5" hidden="false" customHeight="false" outlineLevel="0" collapsed="false">
      <c r="A563" s="21" t="s">
        <v>617</v>
      </c>
      <c r="B563" s="22" t="s">
        <v>567</v>
      </c>
      <c r="C563" s="23" t="str">
        <f aca="false">VLOOKUP(soupis!B563,prvky!$A$5:$B$48,2,0)</f>
        <v>celočalouněná sedací souprava rohová s podučkami, 2320x930x2320, hloubka sedáku 570, výška sedáku 480, šířka područek 150, dřevěné nožičky, potahová látka např. ARTEMIS, sedák a opěrák svisle dělený</v>
      </c>
      <c r="D563" s="21" t="n">
        <v>1</v>
      </c>
      <c r="E563" s="24" t="n">
        <f aca="false">VLOOKUP(soupis!B563,prvky!$A$5:$C$48,3,0)</f>
        <v>0</v>
      </c>
      <c r="F563" s="25" t="n">
        <f aca="false">E563*D563</f>
        <v>0</v>
      </c>
      <c r="G563" s="25" t="n">
        <f aca="false">F563*(1+H563/100)</f>
        <v>0</v>
      </c>
      <c r="H563" s="21" t="n">
        <v>21</v>
      </c>
    </row>
    <row r="564" customFormat="false" ht="25" hidden="false" customHeight="false" outlineLevel="0" collapsed="false">
      <c r="A564" s="21" t="s">
        <v>618</v>
      </c>
      <c r="B564" s="22" t="s">
        <v>201</v>
      </c>
      <c r="C564" s="23" t="str">
        <f aca="false">VLOOKUP(soupis!B564,prvky!$A$5:$B$48,2,0)</f>
        <v>celočalouněné křeslo s područkami, 850x950x920, sedák 550x550, výška sedáku 500, šířka područek 150, dřevěné nožičky, potahová látka např. ARTEMIS</v>
      </c>
      <c r="D564" s="21" t="n">
        <v>1</v>
      </c>
      <c r="E564" s="24" t="n">
        <f aca="false">VLOOKUP(soupis!B564,prvky!$A$5:$C$48,3,0)</f>
        <v>0</v>
      </c>
      <c r="F564" s="25" t="n">
        <f aca="false">E564*D564</f>
        <v>0</v>
      </c>
      <c r="G564" s="25" t="n">
        <f aca="false">F564*(1+H564/100)</f>
        <v>0</v>
      </c>
      <c r="H564" s="21" t="n">
        <v>21</v>
      </c>
    </row>
    <row r="565" customFormat="false" ht="25" hidden="false" customHeight="false" outlineLevel="0" collapsed="false">
      <c r="A565" s="21" t="s">
        <v>619</v>
      </c>
      <c r="B565" s="22" t="s">
        <v>38</v>
      </c>
      <c r="C565" s="23" t="str">
        <f aca="false">VLOOKUP(soupis!B565,prvky!$A$5:$B$48,2,0)</f>
        <v>dřevěná buková židle, čalouněný sedák i opěrák, 460x940x480, potahová látka např. ARTEMIS</v>
      </c>
      <c r="D565" s="21" t="n">
        <v>5</v>
      </c>
      <c r="E565" s="24" t="n">
        <f aca="false">VLOOKUP(soupis!B565,prvky!$A$5:$C$48,3,0)</f>
        <v>0</v>
      </c>
      <c r="F565" s="25" t="n">
        <f aca="false">E565*D565</f>
        <v>0</v>
      </c>
      <c r="G565" s="25" t="n">
        <f aca="false">F565*(1+H565/100)</f>
        <v>0</v>
      </c>
      <c r="H565" s="21" t="n">
        <v>21</v>
      </c>
    </row>
    <row r="566" customFormat="false" ht="25" hidden="false" customHeight="false" outlineLevel="0" collapsed="false">
      <c r="A566" s="21" t="s">
        <v>620</v>
      </c>
      <c r="B566" s="22" t="s">
        <v>571</v>
      </c>
      <c r="C566" s="23" t="str">
        <f aca="false">VLOOKUP(soupis!B566,prvky!$A$5:$B$48,2,0)</f>
        <v>celočalouněný taburet, průměr 450, výška 490, dřevěné nožičky, nosnost 100 kg, potahová látka např. ARTEMIS</v>
      </c>
      <c r="D566" s="21" t="n">
        <v>1</v>
      </c>
      <c r="E566" s="24" t="n">
        <f aca="false">VLOOKUP(soupis!B566,prvky!$A$5:$C$48,3,0)</f>
        <v>0</v>
      </c>
      <c r="F566" s="25" t="n">
        <f aca="false">E566*D566</f>
        <v>0</v>
      </c>
      <c r="G566" s="25" t="n">
        <f aca="false">F566*(1+H566/100)</f>
        <v>0</v>
      </c>
      <c r="H566" s="21" t="n">
        <v>21</v>
      </c>
    </row>
    <row r="567" customFormat="false" ht="25" hidden="false" customHeight="false" outlineLevel="0" collapsed="false">
      <c r="A567" s="21" t="s">
        <v>621</v>
      </c>
      <c r="B567" s="22" t="s">
        <v>233</v>
      </c>
      <c r="C567" s="23" t="str">
        <f aca="false">VLOOKUP(soupis!B567,prvky!$A$5:$B$48,2,0)</f>
        <v>němý sluha, 380x1110x395, konstrukce dubové dřevo, podnos a ramínko akátové dřevo, vkládací police s prohlubní MDF</v>
      </c>
      <c r="D567" s="21" t="n">
        <v>1</v>
      </c>
      <c r="E567" s="24" t="n">
        <f aca="false">VLOOKUP(soupis!B567,prvky!$A$5:$C$48,3,0)</f>
        <v>0</v>
      </c>
      <c r="F567" s="25" t="n">
        <f aca="false">E567*D567</f>
        <v>0</v>
      </c>
      <c r="G567" s="25" t="n">
        <f aca="false">F567*(1+H567/100)</f>
        <v>0</v>
      </c>
      <c r="H567" s="21" t="n">
        <v>21</v>
      </c>
    </row>
    <row r="568" customFormat="false" ht="37.5" hidden="false" customHeight="false" outlineLevel="0" collapsed="false">
      <c r="A568" s="21" t="s">
        <v>622</v>
      </c>
      <c r="B568" s="22" t="s">
        <v>40</v>
      </c>
      <c r="C568" s="23" t="str">
        <f aca="false">VLOOKUP(soupis!B568,prvky!$A$5:$B$48,2,0)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568" s="21" t="n">
        <v>2</v>
      </c>
      <c r="E568" s="24" t="n">
        <f aca="false">VLOOKUP(soupis!B568,prvky!$A$5:$C$48,3,0)</f>
        <v>0</v>
      </c>
      <c r="F568" s="25" t="n">
        <f aca="false">E568*D568</f>
        <v>0</v>
      </c>
      <c r="G568" s="25" t="n">
        <f aca="false">F568*(1+H568/100)</f>
        <v>0</v>
      </c>
      <c r="H568" s="21" t="n">
        <v>21</v>
      </c>
    </row>
    <row r="569" customFormat="false" ht="25" hidden="false" customHeight="false" outlineLevel="0" collapsed="false">
      <c r="A569" s="21" t="s">
        <v>623</v>
      </c>
      <c r="B569" s="22" t="s">
        <v>42</v>
      </c>
      <c r="C569" s="23" t="str">
        <f aca="false">VLOOKUP(soupis!B569,prvky!$A$5:$B$48,2,0)</f>
        <v>stojací lampa s dřevěnou trojnožkou, přírodní dřevo, výška 1453, stínidlo šedé válcové průměr 400/výška 300 ze 100% bavlny, napájecí kabel s nášlapným spínačem</v>
      </c>
      <c r="D569" s="21" t="n">
        <v>1</v>
      </c>
      <c r="E569" s="24" t="n">
        <f aca="false">VLOOKUP(soupis!B569,prvky!$A$5:$C$48,3,0)</f>
        <v>0</v>
      </c>
      <c r="F569" s="25" t="n">
        <f aca="false">E569*D569</f>
        <v>0</v>
      </c>
      <c r="G569" s="25" t="n">
        <f aca="false">F569*(1+H569/100)</f>
        <v>0</v>
      </c>
      <c r="H569" s="21" t="n">
        <v>21</v>
      </c>
    </row>
    <row r="570" customFormat="false" ht="37.5" hidden="false" customHeight="false" outlineLevel="0" collapsed="false">
      <c r="A570" s="21" t="s">
        <v>624</v>
      </c>
      <c r="B570" s="22" t="s">
        <v>44</v>
      </c>
      <c r="C570" s="23" t="str">
        <f aca="false">VLOOKUP(soupis!B570,prvky!$A$5:$B$48,2,0)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570" s="21" t="n">
        <v>6</v>
      </c>
      <c r="E570" s="24" t="n">
        <f aca="false">VLOOKUP(soupis!B570,prvky!$A$5:$C$48,3,0)</f>
        <v>0</v>
      </c>
      <c r="F570" s="25" t="n">
        <f aca="false">E570*D570</f>
        <v>0</v>
      </c>
      <c r="G570" s="25" t="n">
        <f aca="false">F570*(1+H570/100)</f>
        <v>0</v>
      </c>
      <c r="H570" s="21" t="n">
        <v>21</v>
      </c>
    </row>
    <row r="571" customFormat="false" ht="25" hidden="false" customHeight="false" outlineLevel="0" collapsed="false">
      <c r="A571" s="21" t="s">
        <v>625</v>
      </c>
      <c r="B571" s="22" t="s">
        <v>46</v>
      </c>
      <c r="C571" s="23" t="str">
        <f aca="false">VLOOKUP(soupis!B571,prvky!$A$5:$B$48,2,0)</f>
        <v>chladnička s mrazicím boxem, 472x492x450, objem 45 l (mrazící box 4,3 l), energetická třída A++, možnost otáčení dveří</v>
      </c>
      <c r="D571" s="21" t="n">
        <v>1</v>
      </c>
      <c r="E571" s="24" t="n">
        <f aca="false">VLOOKUP(soupis!B571,prvky!$A$5:$C$48,3,0)</f>
        <v>0</v>
      </c>
      <c r="F571" s="25" t="n">
        <f aca="false">E571*D571</f>
        <v>0</v>
      </c>
      <c r="G571" s="25" t="n">
        <f aca="false">F571*(1+H571/100)</f>
        <v>0</v>
      </c>
      <c r="H571" s="21" t="n">
        <v>21</v>
      </c>
    </row>
    <row r="572" customFormat="false" ht="37.5" hidden="false" customHeight="false" outlineLevel="0" collapsed="false">
      <c r="A572" s="21" t="s">
        <v>626</v>
      </c>
      <c r="B572" s="22" t="s">
        <v>48</v>
      </c>
      <c r="C572" s="23" t="str">
        <f aca="false">VLOOKUP(soupis!B572,prvky!$A$5:$B$48,2,0)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572" s="21" t="n">
        <v>1</v>
      </c>
      <c r="E572" s="24" t="n">
        <f aca="false">VLOOKUP(soupis!B572,prvky!$A$5:$C$48,3,0)</f>
        <v>0</v>
      </c>
      <c r="F572" s="25" t="n">
        <f aca="false">E572*D572</f>
        <v>0</v>
      </c>
      <c r="G572" s="25" t="n">
        <f aca="false">F572*(1+H572/100)</f>
        <v>0</v>
      </c>
      <c r="H572" s="21" t="n">
        <v>21</v>
      </c>
    </row>
    <row r="573" customFormat="false" ht="25" hidden="false" customHeight="false" outlineLevel="0" collapsed="false">
      <c r="A573" s="21" t="s">
        <v>627</v>
      </c>
      <c r="B573" s="22" t="s">
        <v>50</v>
      </c>
      <c r="C573" s="23" t="str">
        <f aca="false">VLOOKUP(soupis!B573,prvky!$A$5:$B$48,2,0)</f>
        <v>držák pro TV 40“, kovový černý, nosnost min. 60 kg, sklopný nahoru  min. +10° dolů min. -20°, otočný min. -+ 45°, uchycení VESA</v>
      </c>
      <c r="D573" s="21" t="n">
        <v>1</v>
      </c>
      <c r="E573" s="24" t="n">
        <f aca="false">VLOOKUP(soupis!B573,prvky!$A$5:$C$48,3,0)</f>
        <v>0</v>
      </c>
      <c r="F573" s="25" t="n">
        <f aca="false">E573*D573</f>
        <v>0</v>
      </c>
      <c r="G573" s="25" t="n">
        <f aca="false">F573*(1+H573/100)</f>
        <v>0</v>
      </c>
      <c r="H573" s="21" t="n">
        <v>21</v>
      </c>
    </row>
    <row r="574" customFormat="false" ht="25" hidden="false" customHeight="false" outlineLevel="0" collapsed="false">
      <c r="A574" s="21" t="s">
        <v>628</v>
      </c>
      <c r="B574" s="22" t="s">
        <v>580</v>
      </c>
      <c r="C574" s="23" t="str">
        <f aca="false">VLOOKUP(soupis!B574,prvky!$A$5:$B$48,2,0)</f>
        <v>tapeta vinylová strukturální (jemný písek) omývatelná, 3000x1850, pokrytá laminátem, odolná vlhku, otěru, UV záření, paropropustná, zaoblené rohy</v>
      </c>
      <c r="D574" s="21" t="n">
        <v>1</v>
      </c>
      <c r="E574" s="24" t="n">
        <f aca="false">VLOOKUP(soupis!B574,prvky!$A$5:$C$48,3,0)</f>
        <v>0</v>
      </c>
      <c r="F574" s="25" t="n">
        <f aca="false">E574*D574</f>
        <v>0</v>
      </c>
      <c r="G574" s="25" t="n">
        <f aca="false">F574*(1+H574/100)</f>
        <v>0</v>
      </c>
      <c r="H574" s="21" t="n">
        <v>21</v>
      </c>
    </row>
    <row r="575" customFormat="false" ht="25" hidden="false" customHeight="false" outlineLevel="0" collapsed="false">
      <c r="A575" s="21" t="s">
        <v>629</v>
      </c>
      <c r="B575" s="22" t="s">
        <v>582</v>
      </c>
      <c r="C575" s="23" t="str">
        <f aca="false">VLOOKUP(soupis!B575,prvky!$A$5:$B$48,2,0)</f>
        <v>tapeta vinylová strukturální (jemný písek) omývatelná, 2000x500, pokrytá laminátem, odolná vlhku, otěru, UV záření, paropropustná, zaoblené rohy</v>
      </c>
      <c r="D575" s="21" t="n">
        <v>1</v>
      </c>
      <c r="E575" s="24" t="n">
        <f aca="false">VLOOKUP(soupis!B575,prvky!$A$5:$C$48,3,0)</f>
        <v>0</v>
      </c>
      <c r="F575" s="25" t="n">
        <f aca="false">E575*D575</f>
        <v>0</v>
      </c>
      <c r="G575" s="25" t="n">
        <f aca="false">F575*(1+H575/100)</f>
        <v>0</v>
      </c>
      <c r="H575" s="21" t="n">
        <v>21</v>
      </c>
    </row>
    <row r="576" customFormat="false" ht="25" hidden="false" customHeight="false" outlineLevel="0" collapsed="false">
      <c r="A576" s="21" t="s">
        <v>630</v>
      </c>
      <c r="B576" s="22" t="s">
        <v>54</v>
      </c>
      <c r="C576" s="23" t="str">
        <f aca="false">VLOOKUP(soupis!B576,prvky!$A$5:$B$48,2,0)</f>
        <v>závěs blackoutový se stužkou, 100% polyester, 100% zatemnění,  (2 kusy: šířka 1500, výška 2350)+stropní Al kolejnice (bílá)+jezdci</v>
      </c>
      <c r="D576" s="21" t="n">
        <v>3</v>
      </c>
      <c r="E576" s="24" t="n">
        <f aca="false">VLOOKUP(soupis!B576,prvky!$A$5:$C$48,3,0)</f>
        <v>0</v>
      </c>
      <c r="F576" s="25" t="n">
        <f aca="false">E576*D576</f>
        <v>0</v>
      </c>
      <c r="G576" s="25" t="n">
        <f aca="false">F576*(1+H576/100)</f>
        <v>0</v>
      </c>
      <c r="H576" s="21" t="n">
        <v>21</v>
      </c>
    </row>
    <row r="577" customFormat="false" ht="25" hidden="false" customHeight="false" outlineLevel="0" collapsed="false">
      <c r="A577" s="21" t="s">
        <v>631</v>
      </c>
      <c r="B577" s="22" t="s">
        <v>56</v>
      </c>
      <c r="C577" s="23" t="str">
        <f aca="false">VLOOKUP(soupis!B577,prvky!$A$5:$B$48,2,0)</f>
        <v>trezor, 320x250x250, s elektronickým zámkem na PIN kód, 3-8 číselný kód, z ocelového plechu, černá barva, vč. 2 klíčů, napájení 4x AA 1,5V</v>
      </c>
      <c r="D577" s="21" t="n">
        <v>1</v>
      </c>
      <c r="E577" s="24" t="n">
        <f aca="false">VLOOKUP(soupis!B577,prvky!$A$5:$C$48,3,0)</f>
        <v>0</v>
      </c>
      <c r="F577" s="25" t="n">
        <f aca="false">E577*D577</f>
        <v>0</v>
      </c>
      <c r="G577" s="25" t="n">
        <f aca="false">F577*(1+H577/100)</f>
        <v>0</v>
      </c>
      <c r="H577" s="21" t="n">
        <v>21</v>
      </c>
    </row>
    <row r="578" s="15" customFormat="true" ht="20" hidden="false" customHeight="false" outlineLevel="0" collapsed="false">
      <c r="A578" s="16" t="s">
        <v>3</v>
      </c>
      <c r="B578" s="17" t="s">
        <v>11</v>
      </c>
      <c r="C578" s="18" t="s">
        <v>632</v>
      </c>
      <c r="D578" s="16" t="s">
        <v>6</v>
      </c>
      <c r="E578" s="19" t="s">
        <v>13</v>
      </c>
      <c r="F578" s="17" t="s">
        <v>14</v>
      </c>
      <c r="G578" s="17" t="s">
        <v>15</v>
      </c>
      <c r="H578" s="17" t="s">
        <v>16</v>
      </c>
    </row>
    <row r="579" customFormat="false" ht="37.5" hidden="false" customHeight="false" outlineLevel="0" collapsed="false">
      <c r="A579" s="21" t="s">
        <v>633</v>
      </c>
      <c r="B579" s="22" t="s">
        <v>190</v>
      </c>
      <c r="C579" s="23" t="str">
        <f aca="false">VLOOKUP(soupis!B579,prvky!$A$5:$B$48,2,0)</f>
        <v>šatní skříň s odkládací stěnou, 1750x2000x620, konstrukce lamino tl.18 a 36, posuvá dvířka s tlumením, šatní tyč, zrcadlo, 3x šatní háček, ocelový sedák, trubková police, výšková rektifikace</v>
      </c>
      <c r="D579" s="21" t="n">
        <v>1</v>
      </c>
      <c r="E579" s="24" t="n">
        <f aca="false">VLOOKUP(soupis!B579,prvky!$A$5:$C$48,3,0)</f>
        <v>0</v>
      </c>
      <c r="F579" s="25" t="n">
        <f aca="false">E579*D579</f>
        <v>0</v>
      </c>
      <c r="G579" s="25" t="n">
        <f aca="false">F579*(1+H579/100)</f>
        <v>0</v>
      </c>
      <c r="H579" s="21" t="n">
        <v>21</v>
      </c>
    </row>
    <row r="580" customFormat="false" ht="25" hidden="false" customHeight="false" outlineLevel="0" collapsed="false">
      <c r="A580" s="21" t="s">
        <v>634</v>
      </c>
      <c r="B580" s="22" t="s">
        <v>20</v>
      </c>
      <c r="C580" s="23" t="str">
        <f aca="false">VLOOKUP(soupis!B580,prvky!$A$5:$B$48,2,0)</f>
        <v>kufrbox, 800x650x550, konstrukce lamino tl.18 a 36, horní plocha a odkládací police kovová, výšková rektifikace</v>
      </c>
      <c r="D580" s="21" t="n">
        <v>1</v>
      </c>
      <c r="E580" s="24" t="n">
        <f aca="false">VLOOKUP(soupis!B580,prvky!$A$5:$C$48,3,0)</f>
        <v>0</v>
      </c>
      <c r="F580" s="25" t="n">
        <f aca="false">E580*D580</f>
        <v>0</v>
      </c>
      <c r="G580" s="25" t="n">
        <f aca="false">F580*(1+H580/100)</f>
        <v>0</v>
      </c>
      <c r="H580" s="21" t="n">
        <v>21</v>
      </c>
    </row>
    <row r="581" customFormat="false" ht="25" hidden="false" customHeight="false" outlineLevel="0" collapsed="false">
      <c r="A581" s="21" t="s">
        <v>635</v>
      </c>
      <c r="B581" s="22" t="s">
        <v>22</v>
      </c>
      <c r="C581" s="23" t="str">
        <f aca="false">VLOOKUP(soupis!B581,prvky!$A$5:$B$48,2,0)</f>
        <v>psací stůl se skříňkou pro chladničku, 1400x750x600, konstrukce lamino t.18 a 36, kovová úchytka, výšková rektifikace, odvětrání</v>
      </c>
      <c r="D581" s="21" t="n">
        <v>1</v>
      </c>
      <c r="E581" s="24" t="n">
        <f aca="false">VLOOKUP(soupis!B581,prvky!$A$5:$C$48,3,0)</f>
        <v>0</v>
      </c>
      <c r="F581" s="25" t="n">
        <f aca="false">E581*D581</f>
        <v>0</v>
      </c>
      <c r="G581" s="25" t="n">
        <f aca="false">F581*(1+H581/100)</f>
        <v>0</v>
      </c>
      <c r="H581" s="21" t="n">
        <v>21</v>
      </c>
    </row>
    <row r="582" customFormat="false" ht="25" hidden="false" customHeight="false" outlineLevel="0" collapsed="false">
      <c r="A582" s="21" t="s">
        <v>636</v>
      </c>
      <c r="B582" s="22" t="s">
        <v>194</v>
      </c>
      <c r="C582" s="23" t="str">
        <f aca="false">VLOOKUP(soupis!B582,prvky!$A$5:$B$48,2,0)</f>
        <v>čelo postele, 2700x890x36, konstrukce lamino tl.18 a 36, zavěšeno na skrytých lištách, osazení el.krabic a lampičky</v>
      </c>
      <c r="D582" s="21" t="n">
        <v>1</v>
      </c>
      <c r="E582" s="24" t="n">
        <f aca="false">VLOOKUP(soupis!B582,prvky!$A$5:$C$48,3,0)</f>
        <v>0</v>
      </c>
      <c r="F582" s="25" t="n">
        <f aca="false">E582*D582</f>
        <v>0</v>
      </c>
      <c r="G582" s="25" t="n">
        <f aca="false">F582*(1+H582/100)</f>
        <v>0</v>
      </c>
      <c r="H582" s="21" t="n">
        <v>21</v>
      </c>
    </row>
    <row r="583" customFormat="false" ht="15.5" hidden="false" customHeight="false" outlineLevel="0" collapsed="false">
      <c r="A583" s="21" t="s">
        <v>637</v>
      </c>
      <c r="B583" s="22" t="s">
        <v>196</v>
      </c>
      <c r="C583" s="23" t="str">
        <f aca="false">VLOOKUP(soupis!B583,prvky!$A$5:$B$48,2,0)</f>
        <v>konferenční stolek, 500x500x400, celokovový</v>
      </c>
      <c r="D583" s="21" t="n">
        <v>1</v>
      </c>
      <c r="E583" s="24" t="n">
        <f aca="false">VLOOKUP(soupis!B583,prvky!$A$5:$C$48,3,0)</f>
        <v>0</v>
      </c>
      <c r="F583" s="25" t="n">
        <f aca="false">E583*D583</f>
        <v>0</v>
      </c>
      <c r="G583" s="25" t="n">
        <f aca="false">F583*(1+H583/100)</f>
        <v>0</v>
      </c>
      <c r="H583" s="21" t="n">
        <v>21</v>
      </c>
    </row>
    <row r="584" customFormat="false" ht="15.5" hidden="false" customHeight="false" outlineLevel="0" collapsed="false">
      <c r="A584" s="21" t="s">
        <v>638</v>
      </c>
      <c r="B584" s="22" t="s">
        <v>30</v>
      </c>
      <c r="C584" s="23" t="str">
        <f aca="false">VLOOKUP(soupis!B584,prvky!$A$5:$B$48,2,0)</f>
        <v>noční stolek, 350x350x200, celokovový, závěsný na postel</v>
      </c>
      <c r="D584" s="21" t="n">
        <v>1</v>
      </c>
      <c r="E584" s="24" t="n">
        <f aca="false">VLOOKUP(soupis!B584,prvky!$A$5:$C$48,3,0)</f>
        <v>0</v>
      </c>
      <c r="F584" s="25" t="n">
        <f aca="false">E584*D584</f>
        <v>0</v>
      </c>
      <c r="G584" s="25" t="n">
        <f aca="false">F584*(1+H584/100)</f>
        <v>0</v>
      </c>
      <c r="H584" s="21" t="n">
        <v>21</v>
      </c>
    </row>
    <row r="585" customFormat="false" ht="37.5" hidden="false" customHeight="false" outlineLevel="0" collapsed="false">
      <c r="A585" s="21" t="s">
        <v>639</v>
      </c>
      <c r="B585" s="22" t="s">
        <v>32</v>
      </c>
      <c r="C585" s="23" t="str">
        <f aca="false">VLOOKUP(soupis!B585,prvky!$A$5:$B$48,2,0)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585" s="21" t="n">
        <v>1</v>
      </c>
      <c r="E585" s="24" t="n">
        <f aca="false">VLOOKUP(soupis!B585,prvky!$A$5:$C$48,3,0)</f>
        <v>0</v>
      </c>
      <c r="F585" s="25" t="n">
        <f aca="false">E585*D585</f>
        <v>0</v>
      </c>
      <c r="G585" s="25" t="n">
        <f aca="false">F585*(1+H585/100)</f>
        <v>0</v>
      </c>
      <c r="H585" s="21" t="n">
        <v>21</v>
      </c>
    </row>
    <row r="586" customFormat="false" ht="15.5" hidden="false" customHeight="false" outlineLevel="0" collapsed="false">
      <c r="A586" s="21" t="s">
        <v>640</v>
      </c>
      <c r="B586" s="22" t="s">
        <v>34</v>
      </c>
      <c r="C586" s="23" t="str">
        <f aca="false">VLOOKUP(soupis!B586,prvky!$A$5:$B$48,2,0)</f>
        <v>matrace taštičková, 900x200x2000, střední tuhost, potah Aloe Vera</v>
      </c>
      <c r="D586" s="21" t="n">
        <v>1</v>
      </c>
      <c r="E586" s="24" t="n">
        <f aca="false">VLOOKUP(soupis!B586,prvky!$A$5:$C$48,3,0)</f>
        <v>0</v>
      </c>
      <c r="F586" s="25" t="n">
        <f aca="false">E586*D586</f>
        <v>0</v>
      </c>
      <c r="G586" s="25" t="n">
        <f aca="false">F586*(1+H586/100)</f>
        <v>0</v>
      </c>
      <c r="H586" s="21" t="n">
        <v>21</v>
      </c>
    </row>
    <row r="587" customFormat="false" ht="25" hidden="false" customHeight="false" outlineLevel="0" collapsed="false">
      <c r="A587" s="21" t="s">
        <v>641</v>
      </c>
      <c r="B587" s="22" t="s">
        <v>201</v>
      </c>
      <c r="C587" s="23" t="str">
        <f aca="false">VLOOKUP(soupis!B587,prvky!$A$5:$B$48,2,0)</f>
        <v>celočalouněné křeslo s područkami, 850x950x920, sedák 550x550, výška sedáku 500, šířka područek 150, dřevěné nožičky, potahová látka např. ARTEMIS</v>
      </c>
      <c r="D587" s="21" t="n">
        <v>1</v>
      </c>
      <c r="E587" s="24" t="n">
        <f aca="false">VLOOKUP(soupis!B587,prvky!$A$5:$C$48,3,0)</f>
        <v>0</v>
      </c>
      <c r="F587" s="25" t="n">
        <f aca="false">E587*D587</f>
        <v>0</v>
      </c>
      <c r="G587" s="25" t="n">
        <f aca="false">F587*(1+H587/100)</f>
        <v>0</v>
      </c>
      <c r="H587" s="21" t="n">
        <v>21</v>
      </c>
    </row>
    <row r="588" customFormat="false" ht="25" hidden="false" customHeight="false" outlineLevel="0" collapsed="false">
      <c r="A588" s="21" t="s">
        <v>642</v>
      </c>
      <c r="B588" s="22" t="s">
        <v>38</v>
      </c>
      <c r="C588" s="23" t="str">
        <f aca="false">VLOOKUP(soupis!B588,prvky!$A$5:$B$48,2,0)</f>
        <v>dřevěná buková židle, čalouněný sedák i opěrák, 460x940x480, potahová látka např. ARTEMIS</v>
      </c>
      <c r="D588" s="21" t="n">
        <v>1</v>
      </c>
      <c r="E588" s="24" t="n">
        <f aca="false">VLOOKUP(soupis!B588,prvky!$A$5:$C$48,3,0)</f>
        <v>0</v>
      </c>
      <c r="F588" s="25" t="n">
        <f aca="false">E588*D588</f>
        <v>0</v>
      </c>
      <c r="G588" s="25" t="n">
        <f aca="false">F588*(1+H588/100)</f>
        <v>0</v>
      </c>
      <c r="H588" s="21" t="n">
        <v>21</v>
      </c>
    </row>
    <row r="589" customFormat="false" ht="37.5" hidden="false" customHeight="false" outlineLevel="0" collapsed="false">
      <c r="A589" s="21" t="s">
        <v>643</v>
      </c>
      <c r="B589" s="22" t="s">
        <v>40</v>
      </c>
      <c r="C589" s="23" t="str">
        <f aca="false">VLOOKUP(soupis!B589,prvky!$A$5:$B$48,2,0)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589" s="21" t="n">
        <v>1</v>
      </c>
      <c r="E589" s="24" t="n">
        <f aca="false">VLOOKUP(soupis!B589,prvky!$A$5:$C$48,3,0)</f>
        <v>0</v>
      </c>
      <c r="F589" s="25" t="n">
        <f aca="false">E589*D589</f>
        <v>0</v>
      </c>
      <c r="G589" s="25" t="n">
        <f aca="false">F589*(1+H589/100)</f>
        <v>0</v>
      </c>
      <c r="H589" s="21" t="n">
        <v>21</v>
      </c>
    </row>
    <row r="590" customFormat="false" ht="25" hidden="false" customHeight="false" outlineLevel="0" collapsed="false">
      <c r="A590" s="21" t="s">
        <v>644</v>
      </c>
      <c r="B590" s="22" t="s">
        <v>42</v>
      </c>
      <c r="C590" s="23" t="str">
        <f aca="false">VLOOKUP(soupis!B590,prvky!$A$5:$B$48,2,0)</f>
        <v>stojací lampa s dřevěnou trojnožkou, přírodní dřevo, výška 1453, stínidlo šedé válcové průměr 400/výška 300 ze 100% bavlny, napájecí kabel s nášlapným spínačem</v>
      </c>
      <c r="D590" s="21" t="n">
        <v>1</v>
      </c>
      <c r="E590" s="24" t="n">
        <f aca="false">VLOOKUP(soupis!B590,prvky!$A$5:$C$48,3,0)</f>
        <v>0</v>
      </c>
      <c r="F590" s="25" t="n">
        <f aca="false">E590*D590</f>
        <v>0</v>
      </c>
      <c r="G590" s="25" t="n">
        <f aca="false">F590*(1+H590/100)</f>
        <v>0</v>
      </c>
      <c r="H590" s="21" t="n">
        <v>21</v>
      </c>
    </row>
    <row r="591" customFormat="false" ht="37.5" hidden="false" customHeight="false" outlineLevel="0" collapsed="false">
      <c r="A591" s="21" t="s">
        <v>645</v>
      </c>
      <c r="B591" s="22" t="s">
        <v>44</v>
      </c>
      <c r="C591" s="23" t="str">
        <f aca="false">VLOOKUP(soupis!B591,prvky!$A$5:$B$48,2,0)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591" s="21" t="n">
        <v>3</v>
      </c>
      <c r="E591" s="24" t="n">
        <f aca="false">VLOOKUP(soupis!B591,prvky!$A$5:$C$48,3,0)</f>
        <v>0</v>
      </c>
      <c r="F591" s="25" t="n">
        <f aca="false">E591*D591</f>
        <v>0</v>
      </c>
      <c r="G591" s="25" t="n">
        <f aca="false">F591*(1+H591/100)</f>
        <v>0</v>
      </c>
      <c r="H591" s="21" t="n">
        <v>21</v>
      </c>
    </row>
    <row r="592" customFormat="false" ht="25" hidden="false" customHeight="false" outlineLevel="0" collapsed="false">
      <c r="A592" s="21" t="s">
        <v>646</v>
      </c>
      <c r="B592" s="22" t="s">
        <v>46</v>
      </c>
      <c r="C592" s="23" t="str">
        <f aca="false">VLOOKUP(soupis!B592,prvky!$A$5:$B$48,2,0)</f>
        <v>chladnička s mrazicím boxem, 472x492x450, objem 45 l (mrazící box 4,3 l), energetická třída A++, možnost otáčení dveří</v>
      </c>
      <c r="D592" s="21" t="n">
        <v>1</v>
      </c>
      <c r="E592" s="24" t="n">
        <f aca="false">VLOOKUP(soupis!B592,prvky!$A$5:$C$48,3,0)</f>
        <v>0</v>
      </c>
      <c r="F592" s="25" t="n">
        <f aca="false">E592*D592</f>
        <v>0</v>
      </c>
      <c r="G592" s="25" t="n">
        <f aca="false">F592*(1+H592/100)</f>
        <v>0</v>
      </c>
      <c r="H592" s="21" t="n">
        <v>21</v>
      </c>
    </row>
    <row r="593" customFormat="false" ht="37.5" hidden="false" customHeight="false" outlineLevel="0" collapsed="false">
      <c r="A593" s="21" t="s">
        <v>647</v>
      </c>
      <c r="B593" s="22" t="s">
        <v>48</v>
      </c>
      <c r="C593" s="23" t="str">
        <f aca="false">VLOOKUP(soupis!B593,prvky!$A$5:$B$48,2,0)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593" s="21" t="n">
        <v>1</v>
      </c>
      <c r="E593" s="24" t="n">
        <f aca="false">VLOOKUP(soupis!B593,prvky!$A$5:$C$48,3,0)</f>
        <v>0</v>
      </c>
      <c r="F593" s="25" t="n">
        <f aca="false">E593*D593</f>
        <v>0</v>
      </c>
      <c r="G593" s="25" t="n">
        <f aca="false">F593*(1+H593/100)</f>
        <v>0</v>
      </c>
      <c r="H593" s="21" t="n">
        <v>21</v>
      </c>
    </row>
    <row r="594" customFormat="false" ht="25" hidden="false" customHeight="false" outlineLevel="0" collapsed="false">
      <c r="A594" s="21" t="s">
        <v>648</v>
      </c>
      <c r="B594" s="22" t="s">
        <v>50</v>
      </c>
      <c r="C594" s="23" t="str">
        <f aca="false">VLOOKUP(soupis!B594,prvky!$A$5:$B$48,2,0)</f>
        <v>držák pro TV 40“, kovový černý, nosnost min. 60 kg, sklopný nahoru  min. +10° dolů min. -20°, otočný min. -+ 45°, uchycení VESA</v>
      </c>
      <c r="D594" s="21" t="n">
        <v>1</v>
      </c>
      <c r="E594" s="24" t="n">
        <f aca="false">VLOOKUP(soupis!B594,prvky!$A$5:$C$48,3,0)</f>
        <v>0</v>
      </c>
      <c r="F594" s="25" t="n">
        <f aca="false">E594*D594</f>
        <v>0</v>
      </c>
      <c r="G594" s="25" t="n">
        <f aca="false">F594*(1+H594/100)</f>
        <v>0</v>
      </c>
      <c r="H594" s="21" t="n">
        <v>21</v>
      </c>
    </row>
    <row r="595" customFormat="false" ht="25" hidden="false" customHeight="false" outlineLevel="0" collapsed="false">
      <c r="A595" s="21" t="s">
        <v>649</v>
      </c>
      <c r="B595" s="22" t="s">
        <v>210</v>
      </c>
      <c r="C595" s="23" t="str">
        <f aca="false">VLOOKUP(soupis!B595,prvky!$A$5:$B$48,2,0)</f>
        <v>tapeta vinylová strukturální (jemný písek) omývatelná, 2000x500, pokrytá laminátem, odolná vlhku, otěru, UV záření, paropropustná, zaoblené rohy</v>
      </c>
      <c r="D595" s="21" t="n">
        <v>1</v>
      </c>
      <c r="E595" s="24" t="n">
        <f aca="false">VLOOKUP(soupis!B595,prvky!$A$5:$C$48,3,0)</f>
        <v>0</v>
      </c>
      <c r="F595" s="25" t="n">
        <f aca="false">E595*D595</f>
        <v>0</v>
      </c>
      <c r="G595" s="25" t="n">
        <f aca="false">F595*(1+H595/100)</f>
        <v>0</v>
      </c>
      <c r="H595" s="21" t="n">
        <v>21</v>
      </c>
    </row>
    <row r="596" customFormat="false" ht="25" hidden="false" customHeight="false" outlineLevel="0" collapsed="false">
      <c r="A596" s="21" t="s">
        <v>650</v>
      </c>
      <c r="B596" s="22" t="s">
        <v>54</v>
      </c>
      <c r="C596" s="23" t="str">
        <f aca="false">VLOOKUP(soupis!B596,prvky!$A$5:$B$48,2,0)</f>
        <v>závěs blackoutový se stužkou, 100% polyester, 100% zatemnění,  (2 kusy: šířka 1500, výška 2350)+stropní Al kolejnice (bílá)+jezdci</v>
      </c>
      <c r="D596" s="21" t="n">
        <v>1</v>
      </c>
      <c r="E596" s="24" t="n">
        <f aca="false">VLOOKUP(soupis!B596,prvky!$A$5:$C$48,3,0)</f>
        <v>0</v>
      </c>
      <c r="F596" s="25" t="n">
        <f aca="false">E596*D596</f>
        <v>0</v>
      </c>
      <c r="G596" s="25" t="n">
        <f aca="false">F596*(1+H596/100)</f>
        <v>0</v>
      </c>
      <c r="H596" s="21" t="n">
        <v>21</v>
      </c>
    </row>
    <row r="597" customFormat="false" ht="25" hidden="false" customHeight="false" outlineLevel="0" collapsed="false">
      <c r="A597" s="21" t="s">
        <v>651</v>
      </c>
      <c r="B597" s="22" t="s">
        <v>56</v>
      </c>
      <c r="C597" s="23" t="str">
        <f aca="false">VLOOKUP(soupis!B597,prvky!$A$5:$B$48,2,0)</f>
        <v>trezor, 320x250x250, s elektronickým zámkem na PIN kód, 3-8 číselný kód, z ocelového plechu, černá barva, vč. 2 klíčů, napájení 4x AA 1,5V</v>
      </c>
      <c r="D597" s="21" t="n">
        <v>1</v>
      </c>
      <c r="E597" s="24" t="n">
        <f aca="false">VLOOKUP(soupis!B597,prvky!$A$5:$C$48,3,0)</f>
        <v>0</v>
      </c>
      <c r="F597" s="25" t="n">
        <f aca="false">E597*D597</f>
        <v>0</v>
      </c>
      <c r="G597" s="25" t="n">
        <f aca="false">F597*(1+H597/100)</f>
        <v>0</v>
      </c>
      <c r="H597" s="21" t="n">
        <v>21</v>
      </c>
    </row>
    <row r="598" s="15" customFormat="true" ht="20" hidden="false" customHeight="false" outlineLevel="0" collapsed="false">
      <c r="A598" s="16" t="s">
        <v>3</v>
      </c>
      <c r="B598" s="17" t="s">
        <v>11</v>
      </c>
      <c r="C598" s="18" t="s">
        <v>652</v>
      </c>
      <c r="D598" s="16" t="s">
        <v>6</v>
      </c>
      <c r="E598" s="19" t="s">
        <v>13</v>
      </c>
      <c r="F598" s="17" t="s">
        <v>14</v>
      </c>
      <c r="G598" s="17" t="s">
        <v>15</v>
      </c>
      <c r="H598" s="17" t="s">
        <v>16</v>
      </c>
    </row>
    <row r="599" customFormat="false" ht="37.5" hidden="false" customHeight="false" outlineLevel="0" collapsed="false">
      <c r="A599" s="21" t="s">
        <v>653</v>
      </c>
      <c r="B599" s="22" t="s">
        <v>18</v>
      </c>
      <c r="C599" s="23" t="str">
        <f aca="false">VLOOKUP(soupis!B599,prvky!$A$5:$B$48,2,0)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599" s="21" t="n">
        <v>1</v>
      </c>
      <c r="E599" s="24" t="n">
        <f aca="false">VLOOKUP(soupis!B599,prvky!$A$5:$C$48,3,0)</f>
        <v>0</v>
      </c>
      <c r="F599" s="25" t="n">
        <f aca="false">E599*D599</f>
        <v>0</v>
      </c>
      <c r="G599" s="25" t="n">
        <f aca="false">F599*(1+H599/100)</f>
        <v>0</v>
      </c>
      <c r="H599" s="21" t="n">
        <v>21</v>
      </c>
    </row>
    <row r="600" customFormat="false" ht="25" hidden="false" customHeight="false" outlineLevel="0" collapsed="false">
      <c r="A600" s="21" t="s">
        <v>654</v>
      </c>
      <c r="B600" s="22" t="s">
        <v>20</v>
      </c>
      <c r="C600" s="23" t="str">
        <f aca="false">VLOOKUP(soupis!B600,prvky!$A$5:$B$48,2,0)</f>
        <v>kufrbox, 800x650x550, konstrukce lamino tl.18 a 36, horní plocha a odkládací police kovová, výšková rektifikace</v>
      </c>
      <c r="D600" s="21" t="n">
        <v>1</v>
      </c>
      <c r="E600" s="24" t="n">
        <f aca="false">VLOOKUP(soupis!B600,prvky!$A$5:$C$48,3,0)</f>
        <v>0</v>
      </c>
      <c r="F600" s="25" t="n">
        <f aca="false">E600*D600</f>
        <v>0</v>
      </c>
      <c r="G600" s="25" t="n">
        <f aca="false">F600*(1+H600/100)</f>
        <v>0</v>
      </c>
      <c r="H600" s="21" t="n">
        <v>21</v>
      </c>
    </row>
    <row r="601" customFormat="false" ht="25" hidden="false" customHeight="false" outlineLevel="0" collapsed="false">
      <c r="A601" s="21" t="s">
        <v>655</v>
      </c>
      <c r="B601" s="22" t="s">
        <v>22</v>
      </c>
      <c r="C601" s="23" t="str">
        <f aca="false">VLOOKUP(soupis!B601,prvky!$A$5:$B$48,2,0)</f>
        <v>psací stůl se skříňkou pro chladničku, 1400x750x600, konstrukce lamino t.18 a 36, kovová úchytka, výšková rektifikace, odvětrání</v>
      </c>
      <c r="D601" s="21" t="n">
        <v>1</v>
      </c>
      <c r="E601" s="24" t="n">
        <f aca="false">VLOOKUP(soupis!B601,prvky!$A$5:$C$48,3,0)</f>
        <v>0</v>
      </c>
      <c r="F601" s="25" t="n">
        <f aca="false">E601*D601</f>
        <v>0</v>
      </c>
      <c r="G601" s="25" t="n">
        <f aca="false">F601*(1+H601/100)</f>
        <v>0</v>
      </c>
      <c r="H601" s="21" t="n">
        <v>21</v>
      </c>
    </row>
    <row r="602" customFormat="false" ht="15.5" hidden="false" customHeight="false" outlineLevel="0" collapsed="false">
      <c r="A602" s="21" t="s">
        <v>656</v>
      </c>
      <c r="B602" s="22" t="s">
        <v>555</v>
      </c>
      <c r="C602" s="23" t="str">
        <f aca="false">VLOOKUP(soupis!B602,prvky!$A$5:$B$48,2,0)</f>
        <v>závěsný stůl trojúhelníkový, 700x700x136, konstrukce lamino tl.18 a 36 mm</v>
      </c>
      <c r="D602" s="21" t="n">
        <v>1</v>
      </c>
      <c r="E602" s="24" t="n">
        <f aca="false">VLOOKUP(soupis!B602,prvky!$A$5:$C$48,3,0)</f>
        <v>0</v>
      </c>
      <c r="F602" s="25" t="n">
        <f aca="false">E602*D602</f>
        <v>0</v>
      </c>
      <c r="G602" s="25" t="n">
        <f aca="false">F602*(1+H602/100)</f>
        <v>0</v>
      </c>
      <c r="H602" s="21" t="n">
        <v>21</v>
      </c>
    </row>
    <row r="603" customFormat="false" ht="25" hidden="false" customHeight="false" outlineLevel="0" collapsed="false">
      <c r="A603" s="21" t="s">
        <v>657</v>
      </c>
      <c r="B603" s="22" t="s">
        <v>557</v>
      </c>
      <c r="C603" s="23" t="str">
        <f aca="false">VLOOKUP(soupis!B603,prvky!$A$5:$B$48,2,0)</f>
        <v>čelo postele, 2950x890x36, konstrukce lamino tl.18 a 36, zavěšeno na skrytých lištách, osazení el.krabic a lampičky</v>
      </c>
      <c r="D603" s="21" t="n">
        <v>1</v>
      </c>
      <c r="E603" s="24" t="n">
        <f aca="false">VLOOKUP(soupis!B603,prvky!$A$5:$C$48,3,0)</f>
        <v>0</v>
      </c>
      <c r="F603" s="25" t="n">
        <f aca="false">E603*D603</f>
        <v>0</v>
      </c>
      <c r="G603" s="25" t="n">
        <f aca="false">F603*(1+H603/100)</f>
        <v>0</v>
      </c>
      <c r="H603" s="21" t="n">
        <v>21</v>
      </c>
    </row>
    <row r="604" customFormat="false" ht="25" hidden="false" customHeight="false" outlineLevel="0" collapsed="false">
      <c r="A604" s="21" t="s">
        <v>658</v>
      </c>
      <c r="B604" s="22" t="s">
        <v>559</v>
      </c>
      <c r="C604" s="23" t="str">
        <f aca="false">VLOOKUP(soupis!B604,prvky!$A$5:$B$48,2,0)</f>
        <v>závěsná skříňka, 2400x300x400, konstrukce lamino t.18 a 36, 3x zásuvka celovýsuv s dotahem, kovové úchytky</v>
      </c>
      <c r="D604" s="21" t="n">
        <v>1</v>
      </c>
      <c r="E604" s="24" t="n">
        <f aca="false">VLOOKUP(soupis!B604,prvky!$A$5:$C$48,3,0)</f>
        <v>0</v>
      </c>
      <c r="F604" s="25" t="n">
        <f aca="false">E604*D604</f>
        <v>0</v>
      </c>
      <c r="G604" s="25" t="n">
        <f aca="false">F604*(1+H604/100)</f>
        <v>0</v>
      </c>
      <c r="H604" s="21" t="n">
        <v>21</v>
      </c>
    </row>
    <row r="605" customFormat="false" ht="15.5" hidden="false" customHeight="false" outlineLevel="0" collapsed="false">
      <c r="A605" s="21" t="s">
        <v>659</v>
      </c>
      <c r="B605" s="22" t="s">
        <v>561</v>
      </c>
      <c r="C605" s="23" t="str">
        <f aca="false">VLOOKUP(soupis!B605,prvky!$A$5:$B$48,2,0)</f>
        <v>jednací stůl kruhový, průměr 1050, výška 750, plát tl.36, kovová centrální podnož</v>
      </c>
      <c r="D605" s="21" t="n">
        <v>1</v>
      </c>
      <c r="E605" s="24" t="n">
        <f aca="false">VLOOKUP(soupis!B605,prvky!$A$5:$C$48,3,0)</f>
        <v>0</v>
      </c>
      <c r="F605" s="25" t="n">
        <f aca="false">E605*D605</f>
        <v>0</v>
      </c>
      <c r="G605" s="25" t="n">
        <f aca="false">F605*(1+H605/100)</f>
        <v>0</v>
      </c>
      <c r="H605" s="21" t="n">
        <v>21</v>
      </c>
    </row>
    <row r="606" customFormat="false" ht="15.5" hidden="false" customHeight="false" outlineLevel="0" collapsed="false">
      <c r="A606" s="21" t="s">
        <v>660</v>
      </c>
      <c r="B606" s="22" t="s">
        <v>28</v>
      </c>
      <c r="C606" s="23" t="str">
        <f aca="false">VLOOKUP(soupis!B606,prvky!$A$5:$B$48,2,0)</f>
        <v>konferenční stolek, 900x500x400, celokovový</v>
      </c>
      <c r="D606" s="21" t="n">
        <v>1</v>
      </c>
      <c r="E606" s="24" t="n">
        <f aca="false">VLOOKUP(soupis!B606,prvky!$A$5:$C$48,3,0)</f>
        <v>0</v>
      </c>
      <c r="F606" s="25" t="n">
        <f aca="false">E606*D606</f>
        <v>0</v>
      </c>
      <c r="G606" s="25" t="n">
        <f aca="false">F606*(1+H606/100)</f>
        <v>0</v>
      </c>
      <c r="H606" s="21" t="n">
        <v>21</v>
      </c>
    </row>
    <row r="607" customFormat="false" ht="15.5" hidden="false" customHeight="false" outlineLevel="0" collapsed="false">
      <c r="A607" s="21" t="s">
        <v>661</v>
      </c>
      <c r="B607" s="22" t="s">
        <v>30</v>
      </c>
      <c r="C607" s="23" t="str">
        <f aca="false">VLOOKUP(soupis!B607,prvky!$A$5:$B$48,2,0)</f>
        <v>noční stolek, 350x350x200, celokovový, závěsný na postel</v>
      </c>
      <c r="D607" s="21" t="n">
        <v>2</v>
      </c>
      <c r="E607" s="24" t="n">
        <f aca="false">VLOOKUP(soupis!B607,prvky!$A$5:$C$48,3,0)</f>
        <v>0</v>
      </c>
      <c r="F607" s="25" t="n">
        <f aca="false">E607*D607</f>
        <v>0</v>
      </c>
      <c r="G607" s="25" t="n">
        <f aca="false">F607*(1+H607/100)</f>
        <v>0</v>
      </c>
      <c r="H607" s="21" t="n">
        <v>21</v>
      </c>
    </row>
    <row r="608" customFormat="false" ht="37.5" hidden="false" customHeight="false" outlineLevel="0" collapsed="false">
      <c r="A608" s="21" t="s">
        <v>662</v>
      </c>
      <c r="B608" s="22" t="s">
        <v>32</v>
      </c>
      <c r="C608" s="23" t="str">
        <f aca="false">VLOOKUP(soupis!B608,prvky!$A$5:$B$48,2,0)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608" s="21" t="n">
        <v>2</v>
      </c>
      <c r="E608" s="24" t="n">
        <f aca="false">VLOOKUP(soupis!B608,prvky!$A$5:$C$48,3,0)</f>
        <v>0</v>
      </c>
      <c r="F608" s="25" t="n">
        <f aca="false">E608*D608</f>
        <v>0</v>
      </c>
      <c r="G608" s="25" t="n">
        <f aca="false">F608*(1+H608/100)</f>
        <v>0</v>
      </c>
      <c r="H608" s="21" t="n">
        <v>21</v>
      </c>
    </row>
    <row r="609" customFormat="false" ht="15.5" hidden="false" customHeight="false" outlineLevel="0" collapsed="false">
      <c r="A609" s="21" t="s">
        <v>663</v>
      </c>
      <c r="B609" s="22" t="s">
        <v>34</v>
      </c>
      <c r="C609" s="23" t="str">
        <f aca="false">VLOOKUP(soupis!B609,prvky!$A$5:$B$48,2,0)</f>
        <v>matrace taštičková, 900x200x2000, střední tuhost, potah Aloe Vera</v>
      </c>
      <c r="D609" s="21" t="n">
        <v>2</v>
      </c>
      <c r="E609" s="24" t="n">
        <f aca="false">VLOOKUP(soupis!B609,prvky!$A$5:$C$48,3,0)</f>
        <v>0</v>
      </c>
      <c r="F609" s="25" t="n">
        <f aca="false">E609*D609</f>
        <v>0</v>
      </c>
      <c r="G609" s="25" t="n">
        <f aca="false">F609*(1+H609/100)</f>
        <v>0</v>
      </c>
      <c r="H609" s="21" t="n">
        <v>21</v>
      </c>
    </row>
    <row r="610" customFormat="false" ht="37.5" hidden="false" customHeight="false" outlineLevel="0" collapsed="false">
      <c r="A610" s="21" t="s">
        <v>664</v>
      </c>
      <c r="B610" s="22" t="s">
        <v>567</v>
      </c>
      <c r="C610" s="23" t="str">
        <f aca="false">VLOOKUP(soupis!B610,prvky!$A$5:$B$48,2,0)</f>
        <v>celočalouněná sedací souprava rohová s podučkami, 2320x930x2320, hloubka sedáku 570, výška sedáku 480, šířka područek 150, dřevěné nožičky, potahová látka např. ARTEMIS, sedák a opěrák svisle dělený</v>
      </c>
      <c r="D610" s="21" t="n">
        <v>1</v>
      </c>
      <c r="E610" s="24" t="n">
        <f aca="false">VLOOKUP(soupis!B610,prvky!$A$5:$C$48,3,0)</f>
        <v>0</v>
      </c>
      <c r="F610" s="25" t="n">
        <f aca="false">E610*D610</f>
        <v>0</v>
      </c>
      <c r="G610" s="25" t="n">
        <f aca="false">F610*(1+H610/100)</f>
        <v>0</v>
      </c>
      <c r="H610" s="21" t="n">
        <v>21</v>
      </c>
    </row>
    <row r="611" customFormat="false" ht="25" hidden="false" customHeight="false" outlineLevel="0" collapsed="false">
      <c r="A611" s="21" t="s">
        <v>665</v>
      </c>
      <c r="B611" s="22" t="s">
        <v>201</v>
      </c>
      <c r="C611" s="23" t="str">
        <f aca="false">VLOOKUP(soupis!B611,prvky!$A$5:$B$48,2,0)</f>
        <v>celočalouněné křeslo s područkami, 850x950x920, sedák 550x550, výška sedáku 500, šířka područek 150, dřevěné nožičky, potahová látka např. ARTEMIS</v>
      </c>
      <c r="D611" s="21" t="n">
        <v>1</v>
      </c>
      <c r="E611" s="24" t="n">
        <f aca="false">VLOOKUP(soupis!B611,prvky!$A$5:$C$48,3,0)</f>
        <v>0</v>
      </c>
      <c r="F611" s="25" t="n">
        <f aca="false">E611*D611</f>
        <v>0</v>
      </c>
      <c r="G611" s="25" t="n">
        <f aca="false">F611*(1+H611/100)</f>
        <v>0</v>
      </c>
      <c r="H611" s="21" t="n">
        <v>21</v>
      </c>
    </row>
    <row r="612" customFormat="false" ht="25" hidden="false" customHeight="false" outlineLevel="0" collapsed="false">
      <c r="A612" s="21" t="s">
        <v>666</v>
      </c>
      <c r="B612" s="22" t="s">
        <v>38</v>
      </c>
      <c r="C612" s="23" t="str">
        <f aca="false">VLOOKUP(soupis!B612,prvky!$A$5:$B$48,2,0)</f>
        <v>dřevěná buková židle, čalouněný sedák i opěrák, 460x940x480, potahová látka např. ARTEMIS</v>
      </c>
      <c r="D612" s="21" t="n">
        <v>5</v>
      </c>
      <c r="E612" s="24" t="n">
        <f aca="false">VLOOKUP(soupis!B612,prvky!$A$5:$C$48,3,0)</f>
        <v>0</v>
      </c>
      <c r="F612" s="25" t="n">
        <f aca="false">E612*D612</f>
        <v>0</v>
      </c>
      <c r="G612" s="25" t="n">
        <f aca="false">F612*(1+H612/100)</f>
        <v>0</v>
      </c>
      <c r="H612" s="21" t="n">
        <v>21</v>
      </c>
    </row>
    <row r="613" customFormat="false" ht="25" hidden="false" customHeight="false" outlineLevel="0" collapsed="false">
      <c r="A613" s="21" t="s">
        <v>667</v>
      </c>
      <c r="B613" s="22" t="s">
        <v>571</v>
      </c>
      <c r="C613" s="23" t="str">
        <f aca="false">VLOOKUP(soupis!B613,prvky!$A$5:$B$48,2,0)</f>
        <v>celočalouněný taburet, průměr 450, výška 490, dřevěné nožičky, nosnost 100 kg, potahová látka např. ARTEMIS</v>
      </c>
      <c r="D613" s="21" t="n">
        <v>1</v>
      </c>
      <c r="E613" s="24" t="n">
        <f aca="false">VLOOKUP(soupis!B613,prvky!$A$5:$C$48,3,0)</f>
        <v>0</v>
      </c>
      <c r="F613" s="25" t="n">
        <f aca="false">E613*D613</f>
        <v>0</v>
      </c>
      <c r="G613" s="25" t="n">
        <f aca="false">F613*(1+H613/100)</f>
        <v>0</v>
      </c>
      <c r="H613" s="21" t="n">
        <v>21</v>
      </c>
    </row>
    <row r="614" customFormat="false" ht="25" hidden="false" customHeight="false" outlineLevel="0" collapsed="false">
      <c r="A614" s="21" t="s">
        <v>668</v>
      </c>
      <c r="B614" s="22" t="s">
        <v>233</v>
      </c>
      <c r="C614" s="23" t="str">
        <f aca="false">VLOOKUP(soupis!B614,prvky!$A$5:$B$48,2,0)</f>
        <v>němý sluha, 380x1110x395, konstrukce dubové dřevo, podnos a ramínko akátové dřevo, vkládací police s prohlubní MDF</v>
      </c>
      <c r="D614" s="21" t="n">
        <v>1</v>
      </c>
      <c r="E614" s="24" t="n">
        <f aca="false">VLOOKUP(soupis!B614,prvky!$A$5:$C$48,3,0)</f>
        <v>0</v>
      </c>
      <c r="F614" s="25" t="n">
        <f aca="false">E614*D614</f>
        <v>0</v>
      </c>
      <c r="G614" s="25" t="n">
        <f aca="false">F614*(1+H614/100)</f>
        <v>0</v>
      </c>
      <c r="H614" s="21" t="n">
        <v>21</v>
      </c>
    </row>
    <row r="615" customFormat="false" ht="37.5" hidden="false" customHeight="false" outlineLevel="0" collapsed="false">
      <c r="A615" s="21" t="s">
        <v>669</v>
      </c>
      <c r="B615" s="22" t="s">
        <v>40</v>
      </c>
      <c r="C615" s="23" t="str">
        <f aca="false">VLOOKUP(soupis!B615,prvky!$A$5:$B$48,2,0)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615" s="21" t="n">
        <v>2</v>
      </c>
      <c r="E615" s="24" t="n">
        <f aca="false">VLOOKUP(soupis!B615,prvky!$A$5:$C$48,3,0)</f>
        <v>0</v>
      </c>
      <c r="F615" s="25" t="n">
        <f aca="false">E615*D615</f>
        <v>0</v>
      </c>
      <c r="G615" s="25" t="n">
        <f aca="false">F615*(1+H615/100)</f>
        <v>0</v>
      </c>
      <c r="H615" s="21" t="n">
        <v>21</v>
      </c>
    </row>
    <row r="616" customFormat="false" ht="25" hidden="false" customHeight="false" outlineLevel="0" collapsed="false">
      <c r="A616" s="21" t="s">
        <v>670</v>
      </c>
      <c r="B616" s="22" t="s">
        <v>42</v>
      </c>
      <c r="C616" s="23" t="str">
        <f aca="false">VLOOKUP(soupis!B616,prvky!$A$5:$B$48,2,0)</f>
        <v>stojací lampa s dřevěnou trojnožkou, přírodní dřevo, výška 1453, stínidlo šedé válcové průměr 400/výška 300 ze 100% bavlny, napájecí kabel s nášlapným spínačem</v>
      </c>
      <c r="D616" s="21" t="n">
        <v>1</v>
      </c>
      <c r="E616" s="24" t="n">
        <f aca="false">VLOOKUP(soupis!B616,prvky!$A$5:$C$48,3,0)</f>
        <v>0</v>
      </c>
      <c r="F616" s="25" t="n">
        <f aca="false">E616*D616</f>
        <v>0</v>
      </c>
      <c r="G616" s="25" t="n">
        <f aca="false">F616*(1+H616/100)</f>
        <v>0</v>
      </c>
      <c r="H616" s="21" t="n">
        <v>21</v>
      </c>
    </row>
    <row r="617" customFormat="false" ht="37.5" hidden="false" customHeight="false" outlineLevel="0" collapsed="false">
      <c r="A617" s="21" t="s">
        <v>671</v>
      </c>
      <c r="B617" s="22" t="s">
        <v>44</v>
      </c>
      <c r="C617" s="23" t="str">
        <f aca="false">VLOOKUP(soupis!B617,prvky!$A$5:$B$48,2,0)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617" s="21" t="n">
        <v>6</v>
      </c>
      <c r="E617" s="24" t="n">
        <f aca="false">VLOOKUP(soupis!B617,prvky!$A$5:$C$48,3,0)</f>
        <v>0</v>
      </c>
      <c r="F617" s="25" t="n">
        <f aca="false">E617*D617</f>
        <v>0</v>
      </c>
      <c r="G617" s="25" t="n">
        <f aca="false">F617*(1+H617/100)</f>
        <v>0</v>
      </c>
      <c r="H617" s="21" t="n">
        <v>21</v>
      </c>
    </row>
    <row r="618" customFormat="false" ht="25" hidden="false" customHeight="false" outlineLevel="0" collapsed="false">
      <c r="A618" s="21" t="s">
        <v>672</v>
      </c>
      <c r="B618" s="22" t="s">
        <v>46</v>
      </c>
      <c r="C618" s="23" t="str">
        <f aca="false">VLOOKUP(soupis!B618,prvky!$A$5:$B$48,2,0)</f>
        <v>chladnička s mrazicím boxem, 472x492x450, objem 45 l (mrazící box 4,3 l), energetická třída A++, možnost otáčení dveří</v>
      </c>
      <c r="D618" s="21" t="n">
        <v>1</v>
      </c>
      <c r="E618" s="24" t="n">
        <f aca="false">VLOOKUP(soupis!B618,prvky!$A$5:$C$48,3,0)</f>
        <v>0</v>
      </c>
      <c r="F618" s="25" t="n">
        <f aca="false">E618*D618</f>
        <v>0</v>
      </c>
      <c r="G618" s="25" t="n">
        <f aca="false">F618*(1+H618/100)</f>
        <v>0</v>
      </c>
      <c r="H618" s="21" t="n">
        <v>21</v>
      </c>
    </row>
    <row r="619" customFormat="false" ht="37.5" hidden="false" customHeight="false" outlineLevel="0" collapsed="false">
      <c r="A619" s="21" t="s">
        <v>673</v>
      </c>
      <c r="B619" s="22" t="s">
        <v>48</v>
      </c>
      <c r="C619" s="23" t="str">
        <f aca="false">VLOOKUP(soupis!B619,prvky!$A$5:$B$48,2,0)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619" s="21" t="n">
        <v>1</v>
      </c>
      <c r="E619" s="24" t="n">
        <f aca="false">VLOOKUP(soupis!B619,prvky!$A$5:$C$48,3,0)</f>
        <v>0</v>
      </c>
      <c r="F619" s="25" t="n">
        <f aca="false">E619*D619</f>
        <v>0</v>
      </c>
      <c r="G619" s="25" t="n">
        <f aca="false">F619*(1+H619/100)</f>
        <v>0</v>
      </c>
      <c r="H619" s="21" t="n">
        <v>21</v>
      </c>
    </row>
    <row r="620" customFormat="false" ht="25" hidden="false" customHeight="false" outlineLevel="0" collapsed="false">
      <c r="A620" s="21" t="s">
        <v>674</v>
      </c>
      <c r="B620" s="22" t="s">
        <v>50</v>
      </c>
      <c r="C620" s="23" t="str">
        <f aca="false">VLOOKUP(soupis!B620,prvky!$A$5:$B$48,2,0)</f>
        <v>držák pro TV 40“, kovový černý, nosnost min. 60 kg, sklopný nahoru  min. +10° dolů min. -20°, otočný min. -+ 45°, uchycení VESA</v>
      </c>
      <c r="D620" s="21" t="n">
        <v>1</v>
      </c>
      <c r="E620" s="24" t="n">
        <f aca="false">VLOOKUP(soupis!B620,prvky!$A$5:$C$48,3,0)</f>
        <v>0</v>
      </c>
      <c r="F620" s="25" t="n">
        <f aca="false">E620*D620</f>
        <v>0</v>
      </c>
      <c r="G620" s="25" t="n">
        <f aca="false">F620*(1+H620/100)</f>
        <v>0</v>
      </c>
      <c r="H620" s="21" t="n">
        <v>21</v>
      </c>
    </row>
    <row r="621" customFormat="false" ht="25" hidden="false" customHeight="false" outlineLevel="0" collapsed="false">
      <c r="A621" s="21" t="s">
        <v>675</v>
      </c>
      <c r="B621" s="22" t="s">
        <v>580</v>
      </c>
      <c r="C621" s="23" t="str">
        <f aca="false">VLOOKUP(soupis!B621,prvky!$A$5:$B$48,2,0)</f>
        <v>tapeta vinylová strukturální (jemný písek) omývatelná, 3000x1850, pokrytá laminátem, odolná vlhku, otěru, UV záření, paropropustná, zaoblené rohy</v>
      </c>
      <c r="D621" s="21" t="n">
        <v>1</v>
      </c>
      <c r="E621" s="24" t="n">
        <f aca="false">VLOOKUP(soupis!B621,prvky!$A$5:$C$48,3,0)</f>
        <v>0</v>
      </c>
      <c r="F621" s="25" t="n">
        <f aca="false">E621*D621</f>
        <v>0</v>
      </c>
      <c r="G621" s="25" t="n">
        <f aca="false">F621*(1+H621/100)</f>
        <v>0</v>
      </c>
      <c r="H621" s="21" t="n">
        <v>21</v>
      </c>
    </row>
    <row r="622" customFormat="false" ht="25" hidden="false" customHeight="false" outlineLevel="0" collapsed="false">
      <c r="A622" s="21" t="s">
        <v>676</v>
      </c>
      <c r="B622" s="22" t="s">
        <v>582</v>
      </c>
      <c r="C622" s="23" t="str">
        <f aca="false">VLOOKUP(soupis!B622,prvky!$A$5:$B$48,2,0)</f>
        <v>tapeta vinylová strukturální (jemný písek) omývatelná, 2000x500, pokrytá laminátem, odolná vlhku, otěru, UV záření, paropropustná, zaoblené rohy</v>
      </c>
      <c r="D622" s="21" t="n">
        <v>1</v>
      </c>
      <c r="E622" s="24" t="n">
        <f aca="false">VLOOKUP(soupis!B622,prvky!$A$5:$C$48,3,0)</f>
        <v>0</v>
      </c>
      <c r="F622" s="25" t="n">
        <f aca="false">E622*D622</f>
        <v>0</v>
      </c>
      <c r="G622" s="25" t="n">
        <f aca="false">F622*(1+H622/100)</f>
        <v>0</v>
      </c>
      <c r="H622" s="21" t="n">
        <v>21</v>
      </c>
    </row>
    <row r="623" customFormat="false" ht="25" hidden="false" customHeight="false" outlineLevel="0" collapsed="false">
      <c r="A623" s="21" t="s">
        <v>677</v>
      </c>
      <c r="B623" s="22" t="s">
        <v>54</v>
      </c>
      <c r="C623" s="23" t="str">
        <f aca="false">VLOOKUP(soupis!B623,prvky!$A$5:$B$48,2,0)</f>
        <v>závěs blackoutový se stužkou, 100% polyester, 100% zatemnění,  (2 kusy: šířka 1500, výška 2350)+stropní Al kolejnice (bílá)+jezdci</v>
      </c>
      <c r="D623" s="21" t="n">
        <v>3</v>
      </c>
      <c r="E623" s="24" t="n">
        <f aca="false">VLOOKUP(soupis!B623,prvky!$A$5:$C$48,3,0)</f>
        <v>0</v>
      </c>
      <c r="F623" s="25" t="n">
        <f aca="false">E623*D623</f>
        <v>0</v>
      </c>
      <c r="G623" s="25" t="n">
        <f aca="false">F623*(1+H623/100)</f>
        <v>0</v>
      </c>
      <c r="H623" s="21" t="n">
        <v>21</v>
      </c>
    </row>
    <row r="624" customFormat="false" ht="25" hidden="false" customHeight="false" outlineLevel="0" collapsed="false">
      <c r="A624" s="21" t="s">
        <v>678</v>
      </c>
      <c r="B624" s="22" t="s">
        <v>56</v>
      </c>
      <c r="C624" s="23" t="str">
        <f aca="false">VLOOKUP(soupis!B624,prvky!$A$5:$B$48,2,0)</f>
        <v>trezor, 320x250x250, s elektronickým zámkem na PIN kód, 3-8 číselný kód, z ocelového plechu, černá barva, vč. 2 klíčů, napájení 4x AA 1,5V</v>
      </c>
      <c r="D624" s="21" t="n">
        <v>1</v>
      </c>
      <c r="E624" s="24" t="n">
        <f aca="false">VLOOKUP(soupis!B624,prvky!$A$5:$C$48,3,0)</f>
        <v>0</v>
      </c>
      <c r="F624" s="25" t="n">
        <f aca="false">E624*D624</f>
        <v>0</v>
      </c>
      <c r="G624" s="25" t="n">
        <f aca="false">F624*(1+H624/100)</f>
        <v>0</v>
      </c>
      <c r="H624" s="21" t="n">
        <v>21</v>
      </c>
    </row>
    <row r="625" s="15" customFormat="true" ht="20" hidden="false" customHeight="false" outlineLevel="0" collapsed="false">
      <c r="A625" s="16" t="s">
        <v>3</v>
      </c>
      <c r="B625" s="17" t="s">
        <v>11</v>
      </c>
      <c r="C625" s="18" t="s">
        <v>679</v>
      </c>
      <c r="D625" s="16" t="s">
        <v>6</v>
      </c>
      <c r="E625" s="19" t="s">
        <v>13</v>
      </c>
      <c r="F625" s="17" t="s">
        <v>14</v>
      </c>
      <c r="G625" s="17" t="s">
        <v>15</v>
      </c>
      <c r="H625" s="17" t="s">
        <v>16</v>
      </c>
    </row>
    <row r="626" customFormat="false" ht="37.5" hidden="false" customHeight="false" outlineLevel="0" collapsed="false">
      <c r="A626" s="21" t="s">
        <v>680</v>
      </c>
      <c r="B626" s="22" t="s">
        <v>18</v>
      </c>
      <c r="C626" s="23" t="str">
        <f aca="false">VLOOKUP(soupis!B626,prvky!$A$5:$B$48,2,0)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626" s="21" t="n">
        <v>1</v>
      </c>
      <c r="E626" s="24" t="n">
        <f aca="false">VLOOKUP(soupis!B626,prvky!$A$5:$C$48,3,0)</f>
        <v>0</v>
      </c>
      <c r="F626" s="25" t="n">
        <f aca="false">E626*D626</f>
        <v>0</v>
      </c>
      <c r="G626" s="25" t="n">
        <f aca="false">F626*(1+H626/100)</f>
        <v>0</v>
      </c>
      <c r="H626" s="21" t="n">
        <v>21</v>
      </c>
    </row>
    <row r="627" customFormat="false" ht="25" hidden="false" customHeight="false" outlineLevel="0" collapsed="false">
      <c r="A627" s="21" t="s">
        <v>681</v>
      </c>
      <c r="B627" s="22" t="s">
        <v>20</v>
      </c>
      <c r="C627" s="23" t="str">
        <f aca="false">VLOOKUP(soupis!B627,prvky!$A$5:$B$48,2,0)</f>
        <v>kufrbox, 800x650x550, konstrukce lamino tl.18 a 36, horní plocha a odkládací police kovová, výšková rektifikace</v>
      </c>
      <c r="D627" s="21" t="n">
        <v>1</v>
      </c>
      <c r="E627" s="24" t="n">
        <f aca="false">VLOOKUP(soupis!B627,prvky!$A$5:$C$48,3,0)</f>
        <v>0</v>
      </c>
      <c r="F627" s="25" t="n">
        <f aca="false">E627*D627</f>
        <v>0</v>
      </c>
      <c r="G627" s="25" t="n">
        <f aca="false">F627*(1+H627/100)</f>
        <v>0</v>
      </c>
      <c r="H627" s="21" t="n">
        <v>21</v>
      </c>
    </row>
    <row r="628" customFormat="false" ht="25" hidden="false" customHeight="false" outlineLevel="0" collapsed="false">
      <c r="A628" s="21" t="s">
        <v>682</v>
      </c>
      <c r="B628" s="22" t="s">
        <v>22</v>
      </c>
      <c r="C628" s="23" t="str">
        <f aca="false">VLOOKUP(soupis!B628,prvky!$A$5:$B$48,2,0)</f>
        <v>psací stůl se skříňkou pro chladničku, 1400x750x600, konstrukce lamino t.18 a 36, kovová úchytka, výšková rektifikace, odvětrání</v>
      </c>
      <c r="D628" s="21" t="n">
        <v>1</v>
      </c>
      <c r="E628" s="24" t="n">
        <f aca="false">VLOOKUP(soupis!B628,prvky!$A$5:$C$48,3,0)</f>
        <v>0</v>
      </c>
      <c r="F628" s="25" t="n">
        <f aca="false">E628*D628</f>
        <v>0</v>
      </c>
      <c r="G628" s="25" t="n">
        <f aca="false">F628*(1+H628/100)</f>
        <v>0</v>
      </c>
      <c r="H628" s="21" t="n">
        <v>21</v>
      </c>
    </row>
    <row r="629" customFormat="false" ht="25" hidden="false" customHeight="false" outlineLevel="0" collapsed="false">
      <c r="A629" s="21" t="s">
        <v>683</v>
      </c>
      <c r="B629" s="22" t="s">
        <v>24</v>
      </c>
      <c r="C629" s="23" t="str">
        <f aca="false">VLOOKUP(soupis!B629,prvky!$A$5:$B$48,2,0)</f>
        <v>čelo postele, 2000+3000+1264x890x36, konstrukce lamino tl.18 a 36, zavěšeno na skrytých lištách, osazení el.krabic a lampičky</v>
      </c>
      <c r="D629" s="21" t="n">
        <v>1</v>
      </c>
      <c r="E629" s="24" t="n">
        <f aca="false">VLOOKUP(soupis!B629,prvky!$A$5:$C$48,3,0)</f>
        <v>0</v>
      </c>
      <c r="F629" s="25" t="n">
        <f aca="false">E629*D629</f>
        <v>0</v>
      </c>
      <c r="G629" s="25" t="n">
        <f aca="false">F629*(1+H629/100)</f>
        <v>0</v>
      </c>
      <c r="H629" s="21" t="n">
        <v>21</v>
      </c>
    </row>
    <row r="630" customFormat="false" ht="25" hidden="false" customHeight="false" outlineLevel="0" collapsed="false">
      <c r="A630" s="21" t="s">
        <v>684</v>
      </c>
      <c r="B630" s="22" t="s">
        <v>26</v>
      </c>
      <c r="C630" s="23" t="str">
        <f aca="false">VLOOKUP(soupis!B630,prvky!$A$5:$B$48,2,0)</f>
        <v>zástěna, 716x2515x12, probarvená MDF s kruhovými otvory, oboustranně polepená HPL, kotvení pomocí nerezových oblých držáků skel</v>
      </c>
      <c r="D630" s="21" t="n">
        <v>1</v>
      </c>
      <c r="E630" s="24" t="n">
        <f aca="false">VLOOKUP(soupis!B630,prvky!$A$5:$C$48,3,0)</f>
        <v>0</v>
      </c>
      <c r="F630" s="25" t="n">
        <f aca="false">E630*D630</f>
        <v>0</v>
      </c>
      <c r="G630" s="25" t="n">
        <f aca="false">F630*(1+H630/100)</f>
        <v>0</v>
      </c>
      <c r="H630" s="21" t="n">
        <v>21</v>
      </c>
    </row>
    <row r="631" customFormat="false" ht="15.5" hidden="false" customHeight="false" outlineLevel="0" collapsed="false">
      <c r="A631" s="21" t="s">
        <v>685</v>
      </c>
      <c r="B631" s="22" t="s">
        <v>28</v>
      </c>
      <c r="C631" s="23" t="str">
        <f aca="false">VLOOKUP(soupis!B631,prvky!$A$5:$B$48,2,0)</f>
        <v>konferenční stolek, 900x500x400, celokovový</v>
      </c>
      <c r="D631" s="21" t="n">
        <v>1</v>
      </c>
      <c r="E631" s="24" t="n">
        <f aca="false">VLOOKUP(soupis!B631,prvky!$A$5:$C$48,3,0)</f>
        <v>0</v>
      </c>
      <c r="F631" s="25" t="n">
        <f aca="false">E631*D631</f>
        <v>0</v>
      </c>
      <c r="G631" s="25" t="n">
        <f aca="false">F631*(1+H631/100)</f>
        <v>0</v>
      </c>
      <c r="H631" s="21" t="n">
        <v>21</v>
      </c>
    </row>
    <row r="632" customFormat="false" ht="15.5" hidden="false" customHeight="false" outlineLevel="0" collapsed="false">
      <c r="A632" s="21" t="s">
        <v>686</v>
      </c>
      <c r="B632" s="22" t="s">
        <v>30</v>
      </c>
      <c r="C632" s="23" t="str">
        <f aca="false">VLOOKUP(soupis!B632,prvky!$A$5:$B$48,2,0)</f>
        <v>noční stolek, 350x350x200, celokovový, závěsný na postel</v>
      </c>
      <c r="D632" s="21" t="n">
        <v>2</v>
      </c>
      <c r="E632" s="24" t="n">
        <f aca="false">VLOOKUP(soupis!B632,prvky!$A$5:$C$48,3,0)</f>
        <v>0</v>
      </c>
      <c r="F632" s="25" t="n">
        <f aca="false">E632*D632</f>
        <v>0</v>
      </c>
      <c r="G632" s="25" t="n">
        <f aca="false">F632*(1+H632/100)</f>
        <v>0</v>
      </c>
      <c r="H632" s="21" t="n">
        <v>21</v>
      </c>
    </row>
    <row r="633" customFormat="false" ht="37.5" hidden="false" customHeight="false" outlineLevel="0" collapsed="false">
      <c r="A633" s="21" t="s">
        <v>687</v>
      </c>
      <c r="B633" s="22" t="s">
        <v>32</v>
      </c>
      <c r="C633" s="23" t="str">
        <f aca="false">VLOOKUP(soupis!B633,prvky!$A$5:$B$48,2,0)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633" s="21" t="n">
        <v>2</v>
      </c>
      <c r="E633" s="24" t="n">
        <f aca="false">VLOOKUP(soupis!B633,prvky!$A$5:$C$48,3,0)</f>
        <v>0</v>
      </c>
      <c r="F633" s="25" t="n">
        <f aca="false">E633*D633</f>
        <v>0</v>
      </c>
      <c r="G633" s="25" t="n">
        <f aca="false">F633*(1+H633/100)</f>
        <v>0</v>
      </c>
      <c r="H633" s="21" t="n">
        <v>21</v>
      </c>
    </row>
    <row r="634" customFormat="false" ht="15.5" hidden="false" customHeight="false" outlineLevel="0" collapsed="false">
      <c r="A634" s="21" t="s">
        <v>688</v>
      </c>
      <c r="B634" s="22" t="s">
        <v>34</v>
      </c>
      <c r="C634" s="23" t="str">
        <f aca="false">VLOOKUP(soupis!B634,prvky!$A$5:$B$48,2,0)</f>
        <v>matrace taštičková, 900x200x2000, střední tuhost, potah Aloe Vera</v>
      </c>
      <c r="D634" s="21" t="n">
        <v>2</v>
      </c>
      <c r="E634" s="24" t="n">
        <f aca="false">VLOOKUP(soupis!B634,prvky!$A$5:$C$48,3,0)</f>
        <v>0</v>
      </c>
      <c r="F634" s="25" t="n">
        <f aca="false">E634*D634</f>
        <v>0</v>
      </c>
      <c r="G634" s="25" t="n">
        <f aca="false">F634*(1+H634/100)</f>
        <v>0</v>
      </c>
      <c r="H634" s="21" t="n">
        <v>21</v>
      </c>
    </row>
    <row r="635" customFormat="false" ht="25" hidden="false" customHeight="false" outlineLevel="0" collapsed="false">
      <c r="A635" s="21" t="s">
        <v>689</v>
      </c>
      <c r="B635" s="22" t="s">
        <v>176</v>
      </c>
      <c r="C635" s="23" t="str">
        <f aca="false">VLOOKUP(soupis!B635,prvky!$A$5:$B$48,2,0)</f>
        <v>celočalouněná sedací souprava s podučkami, 2320x930x920, sedák 2020x570, výška sedáku 480, šířka područek 150, dřevěné nožičky, potahová látka např. ARTEMIS</v>
      </c>
      <c r="D635" s="21" t="n">
        <v>1</v>
      </c>
      <c r="E635" s="24" t="n">
        <f aca="false">VLOOKUP(soupis!B635,prvky!$A$5:$C$48,3,0)</f>
        <v>0</v>
      </c>
      <c r="F635" s="25" t="n">
        <f aca="false">E635*D635</f>
        <v>0</v>
      </c>
      <c r="G635" s="25" t="n">
        <f aca="false">F635*(1+H635/100)</f>
        <v>0</v>
      </c>
      <c r="H635" s="21" t="n">
        <v>21</v>
      </c>
    </row>
    <row r="636" customFormat="false" ht="25" hidden="false" customHeight="false" outlineLevel="0" collapsed="false">
      <c r="A636" s="21" t="s">
        <v>690</v>
      </c>
      <c r="B636" s="22" t="s">
        <v>38</v>
      </c>
      <c r="C636" s="23" t="str">
        <f aca="false">VLOOKUP(soupis!B636,prvky!$A$5:$B$48,2,0)</f>
        <v>dřevěná buková židle, čalouněný sedák i opěrák, 460x940x480, potahová látka např. ARTEMIS</v>
      </c>
      <c r="D636" s="21" t="n">
        <v>1</v>
      </c>
      <c r="E636" s="24" t="n">
        <f aca="false">VLOOKUP(soupis!B636,prvky!$A$5:$C$48,3,0)</f>
        <v>0</v>
      </c>
      <c r="F636" s="25" t="n">
        <f aca="false">E636*D636</f>
        <v>0</v>
      </c>
      <c r="G636" s="25" t="n">
        <f aca="false">F636*(1+H636/100)</f>
        <v>0</v>
      </c>
      <c r="H636" s="21" t="n">
        <v>21</v>
      </c>
    </row>
    <row r="637" customFormat="false" ht="37.5" hidden="false" customHeight="false" outlineLevel="0" collapsed="false">
      <c r="A637" s="21" t="s">
        <v>691</v>
      </c>
      <c r="B637" s="22" t="s">
        <v>40</v>
      </c>
      <c r="C637" s="23" t="str">
        <f aca="false">VLOOKUP(soupis!B637,prvky!$A$5:$B$48,2,0)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637" s="21" t="n">
        <v>2</v>
      </c>
      <c r="E637" s="24" t="n">
        <f aca="false">VLOOKUP(soupis!B637,prvky!$A$5:$C$48,3,0)</f>
        <v>0</v>
      </c>
      <c r="F637" s="25" t="n">
        <f aca="false">E637*D637</f>
        <v>0</v>
      </c>
      <c r="G637" s="25" t="n">
        <f aca="false">F637*(1+H637/100)</f>
        <v>0</v>
      </c>
      <c r="H637" s="21" t="n">
        <v>21</v>
      </c>
    </row>
    <row r="638" customFormat="false" ht="25" hidden="false" customHeight="false" outlineLevel="0" collapsed="false">
      <c r="A638" s="21" t="s">
        <v>692</v>
      </c>
      <c r="B638" s="22" t="s">
        <v>42</v>
      </c>
      <c r="C638" s="23" t="str">
        <f aca="false">VLOOKUP(soupis!B638,prvky!$A$5:$B$48,2,0)</f>
        <v>stojací lampa s dřevěnou trojnožkou, přírodní dřevo, výška 1453, stínidlo šedé válcové průměr 400/výška 300 ze 100% bavlny, napájecí kabel s nášlapným spínačem</v>
      </c>
      <c r="D638" s="21" t="n">
        <v>1</v>
      </c>
      <c r="E638" s="24" t="n">
        <f aca="false">VLOOKUP(soupis!B638,prvky!$A$5:$C$48,3,0)</f>
        <v>0</v>
      </c>
      <c r="F638" s="25" t="n">
        <f aca="false">E638*D638</f>
        <v>0</v>
      </c>
      <c r="G638" s="25" t="n">
        <f aca="false">F638*(1+H638/100)</f>
        <v>0</v>
      </c>
      <c r="H638" s="21" t="n">
        <v>21</v>
      </c>
    </row>
    <row r="639" customFormat="false" ht="37.5" hidden="false" customHeight="false" outlineLevel="0" collapsed="false">
      <c r="A639" s="21" t="s">
        <v>693</v>
      </c>
      <c r="B639" s="22" t="s">
        <v>44</v>
      </c>
      <c r="C639" s="23" t="str">
        <f aca="false">VLOOKUP(soupis!B639,prvky!$A$5:$B$48,2,0)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639" s="21" t="n">
        <v>4</v>
      </c>
      <c r="E639" s="24" t="n">
        <f aca="false">VLOOKUP(soupis!B639,prvky!$A$5:$C$48,3,0)</f>
        <v>0</v>
      </c>
      <c r="F639" s="25" t="n">
        <f aca="false">E639*D639</f>
        <v>0</v>
      </c>
      <c r="G639" s="25" t="n">
        <f aca="false">F639*(1+H639/100)</f>
        <v>0</v>
      </c>
      <c r="H639" s="21" t="n">
        <v>21</v>
      </c>
    </row>
    <row r="640" customFormat="false" ht="25" hidden="false" customHeight="false" outlineLevel="0" collapsed="false">
      <c r="A640" s="21" t="s">
        <v>694</v>
      </c>
      <c r="B640" s="22" t="s">
        <v>46</v>
      </c>
      <c r="C640" s="23" t="str">
        <f aca="false">VLOOKUP(soupis!B640,prvky!$A$5:$B$48,2,0)</f>
        <v>chladnička s mrazicím boxem, 472x492x450, objem 45 l (mrazící box 4,3 l), energetická třída A++, možnost otáčení dveří</v>
      </c>
      <c r="D640" s="21" t="n">
        <v>1</v>
      </c>
      <c r="E640" s="24" t="n">
        <f aca="false">VLOOKUP(soupis!B640,prvky!$A$5:$C$48,3,0)</f>
        <v>0</v>
      </c>
      <c r="F640" s="25" t="n">
        <f aca="false">E640*D640</f>
        <v>0</v>
      </c>
      <c r="G640" s="25" t="n">
        <f aca="false">F640*(1+H640/100)</f>
        <v>0</v>
      </c>
      <c r="H640" s="21" t="n">
        <v>21</v>
      </c>
    </row>
    <row r="641" customFormat="false" ht="37.5" hidden="false" customHeight="false" outlineLevel="0" collapsed="false">
      <c r="A641" s="21" t="s">
        <v>695</v>
      </c>
      <c r="B641" s="22" t="s">
        <v>48</v>
      </c>
      <c r="C641" s="23" t="str">
        <f aca="false">VLOOKUP(soupis!B641,prvky!$A$5:$B$48,2,0)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641" s="21" t="n">
        <v>1</v>
      </c>
      <c r="E641" s="24" t="n">
        <f aca="false">VLOOKUP(soupis!B641,prvky!$A$5:$C$48,3,0)</f>
        <v>0</v>
      </c>
      <c r="F641" s="25" t="n">
        <f aca="false">E641*D641</f>
        <v>0</v>
      </c>
      <c r="G641" s="25" t="n">
        <f aca="false">F641*(1+H641/100)</f>
        <v>0</v>
      </c>
      <c r="H641" s="21" t="n">
        <v>21</v>
      </c>
    </row>
    <row r="642" customFormat="false" ht="25" hidden="false" customHeight="false" outlineLevel="0" collapsed="false">
      <c r="A642" s="21" t="s">
        <v>696</v>
      </c>
      <c r="B642" s="22" t="s">
        <v>50</v>
      </c>
      <c r="C642" s="23" t="str">
        <f aca="false">VLOOKUP(soupis!B642,prvky!$A$5:$B$48,2,0)</f>
        <v>držák pro TV 40“, kovový černý, nosnost min. 60 kg, sklopný nahoru  min. +10° dolů min. -20°, otočný min. -+ 45°, uchycení VESA</v>
      </c>
      <c r="D642" s="21" t="n">
        <v>1</v>
      </c>
      <c r="E642" s="24" t="n">
        <f aca="false">VLOOKUP(soupis!B642,prvky!$A$5:$C$48,3,0)</f>
        <v>0</v>
      </c>
      <c r="F642" s="25" t="n">
        <f aca="false">E642*D642</f>
        <v>0</v>
      </c>
      <c r="G642" s="25" t="n">
        <f aca="false">F642*(1+H642/100)</f>
        <v>0</v>
      </c>
      <c r="H642" s="21" t="n">
        <v>21</v>
      </c>
    </row>
    <row r="643" customFormat="false" ht="25" hidden="false" customHeight="false" outlineLevel="0" collapsed="false">
      <c r="A643" s="21" t="s">
        <v>697</v>
      </c>
      <c r="B643" s="22" t="s">
        <v>52</v>
      </c>
      <c r="C643" s="23" t="str">
        <f aca="false">VLOOKUP(soupis!B643,prvky!$A$5:$B$48,2,0)</f>
        <v>tapeta vinylová strukturální (jemný písek) omývatelná, 3000x1350, pokrytá laminátem, odolná vlhku, otěru, UV záření, paropropustná</v>
      </c>
      <c r="D643" s="21" t="n">
        <v>1</v>
      </c>
      <c r="E643" s="24" t="n">
        <f aca="false">VLOOKUP(soupis!B643,prvky!$A$5:$C$48,3,0)</f>
        <v>0</v>
      </c>
      <c r="F643" s="25" t="n">
        <f aca="false">E643*D643</f>
        <v>0</v>
      </c>
      <c r="G643" s="25" t="n">
        <f aca="false">F643*(1+H643/100)</f>
        <v>0</v>
      </c>
      <c r="H643" s="21" t="n">
        <v>21</v>
      </c>
    </row>
    <row r="644" customFormat="false" ht="25" hidden="false" customHeight="false" outlineLevel="0" collapsed="false">
      <c r="A644" s="21" t="s">
        <v>698</v>
      </c>
      <c r="B644" s="22" t="s">
        <v>54</v>
      </c>
      <c r="C644" s="23" t="str">
        <f aca="false">VLOOKUP(soupis!B644,prvky!$A$5:$B$48,2,0)</f>
        <v>závěs blackoutový se stužkou, 100% polyester, 100% zatemnění,  (2 kusy: šířka 1500, výška 2350)+stropní Al kolejnice (bílá)+jezdci</v>
      </c>
      <c r="D644" s="21" t="n">
        <v>2</v>
      </c>
      <c r="E644" s="24" t="n">
        <f aca="false">VLOOKUP(soupis!B644,prvky!$A$5:$C$48,3,0)</f>
        <v>0</v>
      </c>
      <c r="F644" s="25" t="n">
        <f aca="false">E644*D644</f>
        <v>0</v>
      </c>
      <c r="G644" s="25" t="n">
        <f aca="false">F644*(1+H644/100)</f>
        <v>0</v>
      </c>
      <c r="H644" s="21" t="n">
        <v>21</v>
      </c>
    </row>
    <row r="645" customFormat="false" ht="25" hidden="false" customHeight="false" outlineLevel="0" collapsed="false">
      <c r="A645" s="21" t="s">
        <v>699</v>
      </c>
      <c r="B645" s="22" t="s">
        <v>56</v>
      </c>
      <c r="C645" s="23" t="str">
        <f aca="false">VLOOKUP(soupis!B645,prvky!$A$5:$B$48,2,0)</f>
        <v>trezor, 320x250x250, s elektronickým zámkem na PIN kód, 3-8 číselný kód, z ocelového plechu, černá barva, vč. 2 klíčů, napájení 4x AA 1,5V</v>
      </c>
      <c r="D645" s="21" t="n">
        <v>1</v>
      </c>
      <c r="E645" s="24" t="n">
        <f aca="false">VLOOKUP(soupis!B645,prvky!$A$5:$C$48,3,0)</f>
        <v>0</v>
      </c>
      <c r="F645" s="25" t="n">
        <f aca="false">E645*D645</f>
        <v>0</v>
      </c>
      <c r="G645" s="25" t="n">
        <f aca="false">F645*(1+H645/100)</f>
        <v>0</v>
      </c>
      <c r="H645" s="21" t="n">
        <v>21</v>
      </c>
    </row>
    <row r="646" s="15" customFormat="true" ht="20" hidden="false" customHeight="false" outlineLevel="0" collapsed="false">
      <c r="A646" s="16" t="s">
        <v>3</v>
      </c>
      <c r="B646" s="17" t="s">
        <v>11</v>
      </c>
      <c r="C646" s="18" t="s">
        <v>700</v>
      </c>
      <c r="D646" s="16" t="s">
        <v>6</v>
      </c>
      <c r="E646" s="19" t="s">
        <v>13</v>
      </c>
      <c r="F646" s="17" t="s">
        <v>14</v>
      </c>
      <c r="G646" s="17" t="s">
        <v>15</v>
      </c>
      <c r="H646" s="17" t="s">
        <v>16</v>
      </c>
    </row>
    <row r="647" customFormat="false" ht="37.5" hidden="false" customHeight="false" outlineLevel="0" collapsed="false">
      <c r="A647" s="21" t="s">
        <v>701</v>
      </c>
      <c r="B647" s="22" t="s">
        <v>18</v>
      </c>
      <c r="C647" s="23" t="str">
        <f aca="false">VLOOKUP(soupis!B647,prvky!$A$5:$B$48,2,0)</f>
        <v>šatní skříně s odkládací stěnou, 3150x2000x620, konstrukce lamino tl.18 a 36, 2x posuvá dvířka s tlumením, 2x šatní tyč, zrcadlo, 5x šatní háček, ocelový sedák, 2x trubková police, výšková rektifikace</v>
      </c>
      <c r="D647" s="21" t="n">
        <v>1</v>
      </c>
      <c r="E647" s="24" t="n">
        <f aca="false">VLOOKUP(soupis!B647,prvky!$A$5:$C$48,3,0)</f>
        <v>0</v>
      </c>
      <c r="F647" s="25" t="n">
        <f aca="false">E647*D647</f>
        <v>0</v>
      </c>
      <c r="G647" s="25" t="n">
        <f aca="false">F647*(1+H647/100)</f>
        <v>0</v>
      </c>
      <c r="H647" s="21" t="n">
        <v>21</v>
      </c>
    </row>
    <row r="648" customFormat="false" ht="25" hidden="false" customHeight="false" outlineLevel="0" collapsed="false">
      <c r="A648" s="21" t="s">
        <v>702</v>
      </c>
      <c r="B648" s="22" t="s">
        <v>20</v>
      </c>
      <c r="C648" s="23" t="str">
        <f aca="false">VLOOKUP(soupis!B648,prvky!$A$5:$B$48,2,0)</f>
        <v>kufrbox, 800x650x550, konstrukce lamino tl.18 a 36, horní plocha a odkládací police kovová, výšková rektifikace</v>
      </c>
      <c r="D648" s="21" t="n">
        <v>1</v>
      </c>
      <c r="E648" s="24" t="n">
        <f aca="false">VLOOKUP(soupis!B648,prvky!$A$5:$C$48,3,0)</f>
        <v>0</v>
      </c>
      <c r="F648" s="25" t="n">
        <f aca="false">E648*D648</f>
        <v>0</v>
      </c>
      <c r="G648" s="25" t="n">
        <f aca="false">F648*(1+H648/100)</f>
        <v>0</v>
      </c>
      <c r="H648" s="21" t="n">
        <v>21</v>
      </c>
    </row>
    <row r="649" customFormat="false" ht="25" hidden="false" customHeight="false" outlineLevel="0" collapsed="false">
      <c r="A649" s="21" t="s">
        <v>703</v>
      </c>
      <c r="B649" s="22" t="s">
        <v>22</v>
      </c>
      <c r="C649" s="23" t="str">
        <f aca="false">VLOOKUP(soupis!B649,prvky!$A$5:$B$48,2,0)</f>
        <v>psací stůl se skříňkou pro chladničku, 1400x750x600, konstrukce lamino t.18 a 36, kovová úchytka, výšková rektifikace, odvětrání</v>
      </c>
      <c r="D649" s="21" t="n">
        <v>1</v>
      </c>
      <c r="E649" s="24" t="n">
        <f aca="false">VLOOKUP(soupis!B649,prvky!$A$5:$C$48,3,0)</f>
        <v>0</v>
      </c>
      <c r="F649" s="25" t="n">
        <f aca="false">E649*D649</f>
        <v>0</v>
      </c>
      <c r="G649" s="25" t="n">
        <f aca="false">F649*(1+H649/100)</f>
        <v>0</v>
      </c>
      <c r="H649" s="21" t="n">
        <v>21</v>
      </c>
    </row>
    <row r="650" customFormat="false" ht="25" hidden="false" customHeight="false" outlineLevel="0" collapsed="false">
      <c r="A650" s="21" t="s">
        <v>704</v>
      </c>
      <c r="B650" s="22" t="s">
        <v>24</v>
      </c>
      <c r="C650" s="23" t="str">
        <f aca="false">VLOOKUP(soupis!B650,prvky!$A$5:$B$48,2,0)</f>
        <v>čelo postele, 2000+3000+1264x890x36, konstrukce lamino tl.18 a 36, zavěšeno na skrytých lištách, osazení el.krabic a lampičky</v>
      </c>
      <c r="D650" s="21" t="n">
        <v>1</v>
      </c>
      <c r="E650" s="24" t="n">
        <f aca="false">VLOOKUP(soupis!B650,prvky!$A$5:$C$48,3,0)</f>
        <v>0</v>
      </c>
      <c r="F650" s="25" t="n">
        <f aca="false">E650*D650</f>
        <v>0</v>
      </c>
      <c r="G650" s="25" t="n">
        <f aca="false">F650*(1+H650/100)</f>
        <v>0</v>
      </c>
      <c r="H650" s="21" t="n">
        <v>21</v>
      </c>
    </row>
    <row r="651" customFormat="false" ht="25" hidden="false" customHeight="false" outlineLevel="0" collapsed="false">
      <c r="A651" s="21" t="s">
        <v>705</v>
      </c>
      <c r="B651" s="22" t="s">
        <v>26</v>
      </c>
      <c r="C651" s="23" t="str">
        <f aca="false">VLOOKUP(soupis!B651,prvky!$A$5:$B$48,2,0)</f>
        <v>zástěna, 716x2515x12, probarvená MDF s kruhovými otvory, oboustranně polepená HPL, kotvení pomocí nerezových oblých držáků skel</v>
      </c>
      <c r="D651" s="21" t="n">
        <v>1</v>
      </c>
      <c r="E651" s="24" t="n">
        <f aca="false">VLOOKUP(soupis!B651,prvky!$A$5:$C$48,3,0)</f>
        <v>0</v>
      </c>
      <c r="F651" s="25" t="n">
        <f aca="false">E651*D651</f>
        <v>0</v>
      </c>
      <c r="G651" s="25" t="n">
        <f aca="false">F651*(1+H651/100)</f>
        <v>0</v>
      </c>
      <c r="H651" s="21" t="n">
        <v>21</v>
      </c>
    </row>
    <row r="652" customFormat="false" ht="15.5" hidden="false" customHeight="false" outlineLevel="0" collapsed="false">
      <c r="A652" s="21" t="s">
        <v>706</v>
      </c>
      <c r="B652" s="22" t="s">
        <v>28</v>
      </c>
      <c r="C652" s="23" t="str">
        <f aca="false">VLOOKUP(soupis!B652,prvky!$A$5:$B$48,2,0)</f>
        <v>konferenční stolek, 900x500x400, celokovový</v>
      </c>
      <c r="D652" s="21" t="n">
        <v>1</v>
      </c>
      <c r="E652" s="24" t="n">
        <f aca="false">VLOOKUP(soupis!B652,prvky!$A$5:$C$48,3,0)</f>
        <v>0</v>
      </c>
      <c r="F652" s="25" t="n">
        <f aca="false">E652*D652</f>
        <v>0</v>
      </c>
      <c r="G652" s="25" t="n">
        <f aca="false">F652*(1+H652/100)</f>
        <v>0</v>
      </c>
      <c r="H652" s="21" t="n">
        <v>21</v>
      </c>
    </row>
    <row r="653" customFormat="false" ht="15.5" hidden="false" customHeight="false" outlineLevel="0" collapsed="false">
      <c r="A653" s="21" t="s">
        <v>707</v>
      </c>
      <c r="B653" s="22" t="s">
        <v>30</v>
      </c>
      <c r="C653" s="23" t="str">
        <f aca="false">VLOOKUP(soupis!B653,prvky!$A$5:$B$48,2,0)</f>
        <v>noční stolek, 350x350x200, celokovový, závěsný na postel</v>
      </c>
      <c r="D653" s="21" t="n">
        <v>2</v>
      </c>
      <c r="E653" s="24" t="n">
        <f aca="false">VLOOKUP(soupis!B653,prvky!$A$5:$C$48,3,0)</f>
        <v>0</v>
      </c>
      <c r="F653" s="25" t="n">
        <f aca="false">E653*D653</f>
        <v>0</v>
      </c>
      <c r="G653" s="25" t="n">
        <f aca="false">F653*(1+H653/100)</f>
        <v>0</v>
      </c>
      <c r="H653" s="21" t="n">
        <v>21</v>
      </c>
    </row>
    <row r="654" customFormat="false" ht="37.5" hidden="false" customHeight="false" outlineLevel="0" collapsed="false">
      <c r="A654" s="21" t="s">
        <v>708</v>
      </c>
      <c r="B654" s="22" t="s">
        <v>32</v>
      </c>
      <c r="C654" s="23" t="str">
        <f aca="false">VLOOKUP(soupis!B654,prvky!$A$5:$B$48,2,0)</f>
        <v>hotelová postel čalouněná, 900x360x2000, konstrukce z DTD, lamino sokl výšky 60, uskočený 36, ložná plocha opatřena protiskluzovou textílií, potahová látka např. ARTEMIS, oboustranně trojice otvorů v ložné ploše pro uchycení nočního stolku</v>
      </c>
      <c r="D654" s="21" t="n">
        <v>2</v>
      </c>
      <c r="E654" s="24" t="n">
        <f aca="false">VLOOKUP(soupis!B654,prvky!$A$5:$C$48,3,0)</f>
        <v>0</v>
      </c>
      <c r="F654" s="25" t="n">
        <f aca="false">E654*D654</f>
        <v>0</v>
      </c>
      <c r="G654" s="25" t="n">
        <f aca="false">F654*(1+H654/100)</f>
        <v>0</v>
      </c>
      <c r="H654" s="21" t="n">
        <v>21</v>
      </c>
    </row>
    <row r="655" customFormat="false" ht="15.5" hidden="false" customHeight="false" outlineLevel="0" collapsed="false">
      <c r="A655" s="21" t="s">
        <v>709</v>
      </c>
      <c r="B655" s="22" t="s">
        <v>34</v>
      </c>
      <c r="C655" s="23" t="str">
        <f aca="false">VLOOKUP(soupis!B655,prvky!$A$5:$B$48,2,0)</f>
        <v>matrace taštičková, 900x200x2000, střední tuhost, potah Aloe Vera</v>
      </c>
      <c r="D655" s="21" t="n">
        <v>2</v>
      </c>
      <c r="E655" s="24" t="n">
        <f aca="false">VLOOKUP(soupis!B655,prvky!$A$5:$C$48,3,0)</f>
        <v>0</v>
      </c>
      <c r="F655" s="25" t="n">
        <f aca="false">E655*D655</f>
        <v>0</v>
      </c>
      <c r="G655" s="25" t="n">
        <f aca="false">F655*(1+H655/100)</f>
        <v>0</v>
      </c>
      <c r="H655" s="21" t="n">
        <v>21</v>
      </c>
    </row>
    <row r="656" customFormat="false" ht="25" hidden="false" customHeight="false" outlineLevel="0" collapsed="false">
      <c r="A656" s="21" t="s">
        <v>710</v>
      </c>
      <c r="B656" s="22" t="s">
        <v>176</v>
      </c>
      <c r="C656" s="23" t="str">
        <f aca="false">VLOOKUP(soupis!B656,prvky!$A$5:$B$48,2,0)</f>
        <v>celočalouněná sedací souprava s podučkami, 2320x930x920, sedák 2020x570, výška sedáku 480, šířka područek 150, dřevěné nožičky, potahová látka např. ARTEMIS</v>
      </c>
      <c r="D656" s="21" t="n">
        <v>1</v>
      </c>
      <c r="E656" s="24" t="n">
        <f aca="false">VLOOKUP(soupis!B656,prvky!$A$5:$C$48,3,0)</f>
        <v>0</v>
      </c>
      <c r="F656" s="25" t="n">
        <f aca="false">E656*D656</f>
        <v>0</v>
      </c>
      <c r="G656" s="25" t="n">
        <f aca="false">F656*(1+H656/100)</f>
        <v>0</v>
      </c>
      <c r="H656" s="21" t="n">
        <v>21</v>
      </c>
    </row>
    <row r="657" customFormat="false" ht="25" hidden="false" customHeight="false" outlineLevel="0" collapsed="false">
      <c r="A657" s="21" t="s">
        <v>711</v>
      </c>
      <c r="B657" s="22" t="s">
        <v>38</v>
      </c>
      <c r="C657" s="23" t="str">
        <f aca="false">VLOOKUP(soupis!B657,prvky!$A$5:$B$48,2,0)</f>
        <v>dřevěná buková židle, čalouněný sedák i opěrák, 460x940x480, potahová látka např. ARTEMIS</v>
      </c>
      <c r="D657" s="21" t="n">
        <v>1</v>
      </c>
      <c r="E657" s="24" t="n">
        <f aca="false">VLOOKUP(soupis!B657,prvky!$A$5:$C$48,3,0)</f>
        <v>0</v>
      </c>
      <c r="F657" s="25" t="n">
        <f aca="false">E657*D657</f>
        <v>0</v>
      </c>
      <c r="G657" s="25" t="n">
        <f aca="false">F657*(1+H657/100)</f>
        <v>0</v>
      </c>
      <c r="H657" s="21" t="n">
        <v>21</v>
      </c>
    </row>
    <row r="658" customFormat="false" ht="37.5" hidden="false" customHeight="false" outlineLevel="0" collapsed="false">
      <c r="A658" s="21" t="s">
        <v>712</v>
      </c>
      <c r="B658" s="22" t="s">
        <v>40</v>
      </c>
      <c r="C658" s="23" t="str">
        <f aca="false">VLOOKUP(soupis!B658,prvky!$A$5:$B$48,2,0)</f>
        <v>lampička nástěnná, průměr základny 100, délka flexibilního ramene 480, bílý kov a plast, integrovaný LED modul 3000K o příkonu 3W/120 lm, IP20, splňující bezpečnostní požadavky pro osazení na dřevěné materiály</v>
      </c>
      <c r="D658" s="21" t="n">
        <v>2</v>
      </c>
      <c r="E658" s="24" t="n">
        <f aca="false">VLOOKUP(soupis!B658,prvky!$A$5:$C$48,3,0)</f>
        <v>0</v>
      </c>
      <c r="F658" s="25" t="n">
        <f aca="false">E658*D658</f>
        <v>0</v>
      </c>
      <c r="G658" s="25" t="n">
        <f aca="false">F658*(1+H658/100)</f>
        <v>0</v>
      </c>
      <c r="H658" s="21" t="n">
        <v>21</v>
      </c>
    </row>
    <row r="659" customFormat="false" ht="25" hidden="false" customHeight="false" outlineLevel="0" collapsed="false">
      <c r="A659" s="21" t="s">
        <v>713</v>
      </c>
      <c r="B659" s="22" t="s">
        <v>42</v>
      </c>
      <c r="C659" s="23" t="str">
        <f aca="false">VLOOKUP(soupis!B659,prvky!$A$5:$B$48,2,0)</f>
        <v>stojací lampa s dřevěnou trojnožkou, přírodní dřevo, výška 1453, stínidlo šedé válcové průměr 400/výška 300 ze 100% bavlny, napájecí kabel s nášlapným spínačem</v>
      </c>
      <c r="D659" s="21" t="n">
        <v>1</v>
      </c>
      <c r="E659" s="24" t="n">
        <f aca="false">VLOOKUP(soupis!B659,prvky!$A$5:$C$48,3,0)</f>
        <v>0</v>
      </c>
      <c r="F659" s="25" t="n">
        <f aca="false">E659*D659</f>
        <v>0</v>
      </c>
      <c r="G659" s="25" t="n">
        <f aca="false">F659*(1+H659/100)</f>
        <v>0</v>
      </c>
      <c r="H659" s="21" t="n">
        <v>21</v>
      </c>
    </row>
    <row r="660" customFormat="false" ht="37.5" hidden="false" customHeight="false" outlineLevel="0" collapsed="false">
      <c r="A660" s="21" t="s">
        <v>714</v>
      </c>
      <c r="B660" s="22" t="s">
        <v>44</v>
      </c>
      <c r="C660" s="23" t="str">
        <f aca="false">VLOOKUP(soupis!B660,prvky!$A$5:$B$48,2,0)</f>
        <v>svítidlo stropní přisazené, průměr 570, výška 150, 3x patice E27, max.příkon zdroje 60W, konstrukce bílý kov, stínidlo šedý textil, dno svítidla bílý plast, vč.LED světelných zdrojů 15W/1200lm</v>
      </c>
      <c r="D660" s="21" t="n">
        <v>4</v>
      </c>
      <c r="E660" s="24" t="n">
        <f aca="false">VLOOKUP(soupis!B660,prvky!$A$5:$C$48,3,0)</f>
        <v>0</v>
      </c>
      <c r="F660" s="25" t="n">
        <f aca="false">E660*D660</f>
        <v>0</v>
      </c>
      <c r="G660" s="25" t="n">
        <f aca="false">F660*(1+H660/100)</f>
        <v>0</v>
      </c>
      <c r="H660" s="21" t="n">
        <v>21</v>
      </c>
    </row>
    <row r="661" customFormat="false" ht="25" hidden="false" customHeight="false" outlineLevel="0" collapsed="false">
      <c r="A661" s="21" t="s">
        <v>715</v>
      </c>
      <c r="B661" s="22" t="s">
        <v>46</v>
      </c>
      <c r="C661" s="23" t="str">
        <f aca="false">VLOOKUP(soupis!B661,prvky!$A$5:$B$48,2,0)</f>
        <v>chladnička s mrazicím boxem, 472x492x450, objem 45 l (mrazící box 4,3 l), energetická třída A++, možnost otáčení dveří</v>
      </c>
      <c r="D661" s="21" t="n">
        <v>1</v>
      </c>
      <c r="E661" s="24" t="n">
        <f aca="false">VLOOKUP(soupis!B661,prvky!$A$5:$C$48,3,0)</f>
        <v>0</v>
      </c>
      <c r="F661" s="25" t="n">
        <f aca="false">E661*D661</f>
        <v>0</v>
      </c>
      <c r="G661" s="25" t="n">
        <f aca="false">F661*(1+H661/100)</f>
        <v>0</v>
      </c>
      <c r="H661" s="21" t="n">
        <v>21</v>
      </c>
    </row>
    <row r="662" customFormat="false" ht="37.5" hidden="false" customHeight="false" outlineLevel="0" collapsed="false">
      <c r="A662" s="21" t="s">
        <v>716</v>
      </c>
      <c r="B662" s="22" t="s">
        <v>48</v>
      </c>
      <c r="C662" s="23" t="str">
        <f aca="false">VLOOKUP(soupis!B662,prvky!$A$5:$B$48,2,0)</f>
        <v>televize uhlopříčka 40“, Full HD, poměr 16:9, redukce šumu, DVB-T, DVB-S, DVB-S2, hotelový mód, min. 2X8W, připojení 3× HDMI, 1× USB, VGA, SCART, komponentní vstup, koaxiální audio výstup, sluchátkový výstup</v>
      </c>
      <c r="D662" s="21" t="n">
        <v>1</v>
      </c>
      <c r="E662" s="24" t="n">
        <f aca="false">VLOOKUP(soupis!B662,prvky!$A$5:$C$48,3,0)</f>
        <v>0</v>
      </c>
      <c r="F662" s="25" t="n">
        <f aca="false">E662*D662</f>
        <v>0</v>
      </c>
      <c r="G662" s="25" t="n">
        <f aca="false">F662*(1+H662/100)</f>
        <v>0</v>
      </c>
      <c r="H662" s="21" t="n">
        <v>21</v>
      </c>
    </row>
    <row r="663" customFormat="false" ht="25" hidden="false" customHeight="false" outlineLevel="0" collapsed="false">
      <c r="A663" s="21" t="s">
        <v>717</v>
      </c>
      <c r="B663" s="22" t="s">
        <v>50</v>
      </c>
      <c r="C663" s="23" t="str">
        <f aca="false">VLOOKUP(soupis!B663,prvky!$A$5:$B$48,2,0)</f>
        <v>držák pro TV 40“, kovový černý, nosnost min. 60 kg, sklopný nahoru  min. +10° dolů min. -20°, otočný min. -+ 45°, uchycení VESA</v>
      </c>
      <c r="D663" s="21" t="n">
        <v>1</v>
      </c>
      <c r="E663" s="24" t="n">
        <f aca="false">VLOOKUP(soupis!B663,prvky!$A$5:$C$48,3,0)</f>
        <v>0</v>
      </c>
      <c r="F663" s="25" t="n">
        <f aca="false">E663*D663</f>
        <v>0</v>
      </c>
      <c r="G663" s="25" t="n">
        <f aca="false">F663*(1+H663/100)</f>
        <v>0</v>
      </c>
      <c r="H663" s="21" t="n">
        <v>21</v>
      </c>
    </row>
    <row r="664" customFormat="false" ht="25" hidden="false" customHeight="false" outlineLevel="0" collapsed="false">
      <c r="A664" s="21" t="s">
        <v>718</v>
      </c>
      <c r="B664" s="22" t="s">
        <v>52</v>
      </c>
      <c r="C664" s="23" t="str">
        <f aca="false">VLOOKUP(soupis!B664,prvky!$A$5:$B$48,2,0)</f>
        <v>tapeta vinylová strukturální (jemný písek) omývatelná, 3000x1350, pokrytá laminátem, odolná vlhku, otěru, UV záření, paropropustná</v>
      </c>
      <c r="D664" s="21" t="n">
        <v>1</v>
      </c>
      <c r="E664" s="24" t="n">
        <f aca="false">VLOOKUP(soupis!B664,prvky!$A$5:$C$48,3,0)</f>
        <v>0</v>
      </c>
      <c r="F664" s="25" t="n">
        <f aca="false">E664*D664</f>
        <v>0</v>
      </c>
      <c r="G664" s="25" t="n">
        <f aca="false">F664*(1+H664/100)</f>
        <v>0</v>
      </c>
      <c r="H664" s="21" t="n">
        <v>21</v>
      </c>
    </row>
    <row r="665" customFormat="false" ht="25" hidden="false" customHeight="false" outlineLevel="0" collapsed="false">
      <c r="A665" s="21" t="s">
        <v>719</v>
      </c>
      <c r="B665" s="22" t="s">
        <v>54</v>
      </c>
      <c r="C665" s="23" t="str">
        <f aca="false">VLOOKUP(soupis!B665,prvky!$A$5:$B$48,2,0)</f>
        <v>závěs blackoutový se stužkou, 100% polyester, 100% zatemnění,  (2 kusy: šířka 1500, výška 2350)+stropní Al kolejnice (bílá)+jezdci</v>
      </c>
      <c r="D665" s="21" t="n">
        <v>2</v>
      </c>
      <c r="E665" s="24" t="n">
        <f aca="false">VLOOKUP(soupis!B665,prvky!$A$5:$C$48,3,0)</f>
        <v>0</v>
      </c>
      <c r="F665" s="25" t="n">
        <f aca="false">E665*D665</f>
        <v>0</v>
      </c>
      <c r="G665" s="25" t="n">
        <f aca="false">F665*(1+H665/100)</f>
        <v>0</v>
      </c>
      <c r="H665" s="21" t="n">
        <v>21</v>
      </c>
    </row>
    <row r="666" customFormat="false" ht="25" hidden="false" customHeight="false" outlineLevel="0" collapsed="false">
      <c r="A666" s="21" t="s">
        <v>720</v>
      </c>
      <c r="B666" s="22" t="s">
        <v>56</v>
      </c>
      <c r="C666" s="23" t="str">
        <f aca="false">VLOOKUP(soupis!B666,prvky!$A$5:$B$48,2,0)</f>
        <v>trezor, 320x250x250, s elektronickým zámkem na PIN kód, 3-8 číselný kód, z ocelového plechu, černá barva, vč. 2 klíčů, napájení 4x AA 1,5V</v>
      </c>
      <c r="D666" s="21" t="n">
        <v>1</v>
      </c>
      <c r="E666" s="24" t="n">
        <f aca="false">VLOOKUP(soupis!B666,prvky!$A$5:$C$48,3,0)</f>
        <v>0</v>
      </c>
      <c r="F666" s="25" t="n">
        <f aca="false">E666*D666</f>
        <v>0</v>
      </c>
      <c r="G666" s="25" t="n">
        <f aca="false">F666*(1+H666/100)</f>
        <v>0</v>
      </c>
      <c r="H666" s="21" t="n">
        <v>21</v>
      </c>
    </row>
    <row r="667" s="15" customFormat="true" ht="15" hidden="false" customHeight="false" outlineLevel="0" collapsed="false">
      <c r="A667" s="16" t="s">
        <v>3</v>
      </c>
      <c r="B667" s="17" t="s">
        <v>11</v>
      </c>
      <c r="C667" s="18"/>
      <c r="D667" s="16" t="s">
        <v>6</v>
      </c>
      <c r="E667" s="19" t="s">
        <v>13</v>
      </c>
      <c r="F667" s="17" t="s">
        <v>14</v>
      </c>
      <c r="G667" s="17" t="s">
        <v>15</v>
      </c>
      <c r="H667" s="17" t="s">
        <v>16</v>
      </c>
    </row>
    <row r="668" customFormat="false" ht="15.5" hidden="false" customHeight="false" outlineLevel="0" collapsed="false">
      <c r="A668" s="30" t="s">
        <v>721</v>
      </c>
      <c r="B668" s="30"/>
      <c r="C668" s="22"/>
      <c r="D668" s="21"/>
      <c r="E668" s="31"/>
      <c r="F668" s="32" t="n">
        <f aca="false">SUM(F6:F667)</f>
        <v>0</v>
      </c>
      <c r="G668" s="32" t="n">
        <f aca="false">SUM(G6:G667)</f>
        <v>0</v>
      </c>
      <c r="H668" s="21"/>
    </row>
    <row r="669" customFormat="false" ht="15.5" hidden="false" customHeight="false" outlineLevel="0" collapsed="false">
      <c r="F669" s="1" t="s">
        <v>14</v>
      </c>
      <c r="G669" s="1" t="s">
        <v>15</v>
      </c>
    </row>
    <row r="670" customFormat="false" ht="15" hidden="false" customHeight="false" outlineLevel="0" collapsed="false">
      <c r="C670" s="33" t="s">
        <v>722</v>
      </c>
    </row>
    <row r="673" customFormat="false" ht="15" hidden="false" customHeight="false" outlineLevel="0" collapsed="false">
      <c r="G673" s="34"/>
    </row>
    <row r="674" customFormat="false" ht="15" hidden="false" customHeight="false" outlineLevel="0" collapsed="false">
      <c r="G674" s="35"/>
    </row>
    <row r="675" customFormat="false" ht="15" hidden="false" customHeight="false" outlineLevel="0" collapsed="false">
      <c r="G675" s="34"/>
    </row>
    <row r="1048576" customFormat="false" ht="12.8" hidden="false" customHeight="false" outlineLevel="0" collapsed="false"/>
  </sheetData>
  <mergeCells count="1">
    <mergeCell ref="A668:B668"/>
  </mergeCells>
  <printOptions headings="false" gridLines="false" gridLinesSet="true" horizontalCentered="true" verticalCentered="false"/>
  <pageMargins left="0.7875" right="0.3937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4"/>
  <sheetViews>
    <sheetView showFormulas="false" showGridLines="true" showRowColHeaders="true" showZeros="true" rightToLeft="false" tabSelected="false" showOutlineSymbols="true" defaultGridColor="true" view="pageBreakPreview" topLeftCell="A34" colorId="64" zoomScale="100" zoomScaleNormal="100" zoomScalePageLayoutView="100" workbookViewId="0">
      <selection pane="topLeft" activeCell="B51" activeCellId="0" sqref="B51"/>
    </sheetView>
  </sheetViews>
  <sheetFormatPr defaultRowHeight="12.8" zeroHeight="false" outlineLevelRow="0" outlineLevelCol="0"/>
  <cols>
    <col collapsed="false" customWidth="true" hidden="false" outlineLevel="0" max="1" min="1" style="2" width="15.27"/>
    <col collapsed="false" customWidth="true" hidden="false" outlineLevel="0" max="2" min="2" style="36" width="73.28"/>
    <col collapsed="false" customWidth="true" hidden="false" outlineLevel="0" max="3" min="3" style="37" width="13.09"/>
    <col collapsed="false" customWidth="true" hidden="false" outlineLevel="0" max="4" min="4" style="1" width="13.09"/>
    <col collapsed="false" customWidth="true" hidden="false" outlineLevel="0" max="5" min="5" style="4" width="6.54"/>
    <col collapsed="false" customWidth="true" hidden="false" outlineLevel="0" max="6" min="6" style="4" width="10.54"/>
    <col collapsed="false" customWidth="true" hidden="false" outlineLevel="0" max="8" min="7" style="4" width="14.36"/>
    <col collapsed="false" customWidth="true" hidden="false" outlineLevel="0" max="9" min="9" style="1" width="5.81"/>
    <col collapsed="false" customWidth="true" hidden="false" outlineLevel="0" max="10" min="10" style="1" width="19.09"/>
    <col collapsed="false" customWidth="true" hidden="false" outlineLevel="0" max="1022" min="11" style="1" width="10.91"/>
    <col collapsed="false" customWidth="false" hidden="false" outlineLevel="0" max="1025" min="1023" style="38" width="11.54"/>
  </cols>
  <sheetData>
    <row r="1" customFormat="false" ht="18" hidden="false" customHeight="true" outlineLevel="0" collapsed="false">
      <c r="A1" s="39"/>
      <c r="B1" s="9" t="s">
        <v>0</v>
      </c>
      <c r="C1" s="40"/>
      <c r="D1" s="39"/>
      <c r="E1" s="39"/>
      <c r="F1" s="39"/>
      <c r="G1" s="39"/>
      <c r="H1" s="39"/>
    </row>
    <row r="2" customFormat="false" ht="18.75" hidden="false" customHeight="true" outlineLevel="0" collapsed="false">
      <c r="A2" s="39"/>
      <c r="B2" s="9" t="s">
        <v>1</v>
      </c>
      <c r="C2" s="40"/>
      <c r="D2" s="39"/>
      <c r="E2" s="39"/>
      <c r="F2" s="39"/>
      <c r="G2" s="39"/>
      <c r="H2" s="39"/>
    </row>
    <row r="3" customFormat="false" ht="18.75" hidden="false" customHeight="true" outlineLevel="0" collapsed="false">
      <c r="A3" s="39"/>
      <c r="B3" s="9" t="s">
        <v>723</v>
      </c>
      <c r="C3" s="40"/>
      <c r="D3" s="39"/>
      <c r="E3" s="39"/>
      <c r="F3" s="39"/>
      <c r="G3" s="39"/>
      <c r="H3" s="39"/>
    </row>
    <row r="4" customFormat="false" ht="24.4" hidden="false" customHeight="true" outlineLevel="0" collapsed="false">
      <c r="A4" s="13" t="s">
        <v>4</v>
      </c>
      <c r="B4" s="13" t="s">
        <v>5</v>
      </c>
      <c r="C4" s="41" t="s">
        <v>7</v>
      </c>
      <c r="D4" s="13" t="s">
        <v>724</v>
      </c>
      <c r="E4" s="13" t="s">
        <v>10</v>
      </c>
      <c r="F4" s="13" t="s">
        <v>725</v>
      </c>
      <c r="G4" s="13" t="s">
        <v>726</v>
      </c>
      <c r="H4" s="13" t="s">
        <v>727</v>
      </c>
    </row>
    <row r="5" customFormat="false" ht="25.35" hidden="false" customHeight="false" outlineLevel="0" collapsed="false">
      <c r="A5" s="22" t="s">
        <v>201</v>
      </c>
      <c r="B5" s="36" t="s">
        <v>728</v>
      </c>
      <c r="C5" s="42"/>
      <c r="D5" s="25" t="n">
        <f aca="false">C5*(1+E5/100)</f>
        <v>0</v>
      </c>
      <c r="E5" s="21" t="n">
        <v>21</v>
      </c>
      <c r="F5" s="21" t="n">
        <f aca="false">IFERROR(SUMIF(soupis!B:B,prvky!A:A,soupis!D:D),"")</f>
        <v>13</v>
      </c>
      <c r="G5" s="43" t="n">
        <f aca="false">C5*F5</f>
        <v>0</v>
      </c>
      <c r="H5" s="43" t="n">
        <f aca="false">D5*F5</f>
        <v>0</v>
      </c>
    </row>
    <row r="6" customFormat="false" ht="25.35" hidden="false" customHeight="false" outlineLevel="0" collapsed="false">
      <c r="A6" s="22" t="s">
        <v>176</v>
      </c>
      <c r="B6" s="27" t="s">
        <v>729</v>
      </c>
      <c r="C6" s="42"/>
      <c r="D6" s="25" t="n">
        <f aca="false">C6*(1+E6/100)</f>
        <v>0</v>
      </c>
      <c r="E6" s="21" t="n">
        <v>21</v>
      </c>
      <c r="F6" s="21" t="n">
        <f aca="false">IFERROR(SUMIF(soupis!B:B,prvky!A:A,soupis!D:D),"")</f>
        <v>14</v>
      </c>
      <c r="G6" s="43" t="n">
        <f aca="false">C6*F6</f>
        <v>0</v>
      </c>
      <c r="H6" s="43" t="n">
        <f aca="false">D6*F6</f>
        <v>0</v>
      </c>
    </row>
    <row r="7" customFormat="false" ht="37.3" hidden="false" customHeight="false" outlineLevel="0" collapsed="false">
      <c r="A7" s="22" t="s">
        <v>567</v>
      </c>
      <c r="B7" s="27" t="s">
        <v>730</v>
      </c>
      <c r="C7" s="42"/>
      <c r="D7" s="25" t="n">
        <f aca="false">C7*(1+E7/100)</f>
        <v>0</v>
      </c>
      <c r="E7" s="21" t="n">
        <v>21</v>
      </c>
      <c r="F7" s="21" t="n">
        <f aca="false">IFERROR(SUMIF(soupis!B:B,prvky!A:A,soupis!D:D),"")</f>
        <v>3</v>
      </c>
      <c r="G7" s="43" t="n">
        <f aca="false">C7*F7</f>
        <v>0</v>
      </c>
      <c r="H7" s="43" t="n">
        <f aca="false">D7*F7</f>
        <v>0</v>
      </c>
    </row>
    <row r="8" customFormat="false" ht="49.25" hidden="false" customHeight="false" outlineLevel="0" collapsed="false">
      <c r="A8" s="22" t="s">
        <v>36</v>
      </c>
      <c r="B8" s="36" t="s">
        <v>731</v>
      </c>
      <c r="C8" s="42"/>
      <c r="D8" s="25" t="n">
        <f aca="false">C8*(1+E8/100)</f>
        <v>0</v>
      </c>
      <c r="E8" s="21" t="n">
        <v>21</v>
      </c>
      <c r="F8" s="21" t="n">
        <f aca="false">IFERROR(SUMIF(soupis!B:B,prvky!A:A,soupis!D:D),"")</f>
        <v>11</v>
      </c>
      <c r="G8" s="43" t="n">
        <f aca="false">C8*F8</f>
        <v>0</v>
      </c>
      <c r="H8" s="43" t="n">
        <f aca="false">D8*F8</f>
        <v>0</v>
      </c>
    </row>
    <row r="9" customFormat="false" ht="25.35" hidden="false" customHeight="false" outlineLevel="0" collapsed="false">
      <c r="A9" s="22" t="s">
        <v>38</v>
      </c>
      <c r="B9" s="27" t="s">
        <v>732</v>
      </c>
      <c r="C9" s="42"/>
      <c r="D9" s="25" t="n">
        <f aca="false">C9*(1+E9/100)</f>
        <v>0</v>
      </c>
      <c r="E9" s="21" t="n">
        <v>21</v>
      </c>
      <c r="F9" s="21" t="n">
        <f aca="false">IFERROR(SUMIF(soupis!B:B,prvky!A:A,soupis!D:D),"")</f>
        <v>46</v>
      </c>
      <c r="G9" s="43" t="n">
        <f aca="false">C9*F9</f>
        <v>0</v>
      </c>
      <c r="H9" s="43" t="n">
        <f aca="false">D9*F9</f>
        <v>0</v>
      </c>
    </row>
    <row r="10" customFormat="false" ht="25.35" hidden="false" customHeight="false" outlineLevel="0" collapsed="false">
      <c r="A10" s="22" t="s">
        <v>571</v>
      </c>
      <c r="B10" s="27" t="s">
        <v>733</v>
      </c>
      <c r="C10" s="42"/>
      <c r="D10" s="25" t="n">
        <f aca="false">C10*(1+E10/100)</f>
        <v>0</v>
      </c>
      <c r="E10" s="21" t="n">
        <v>21</v>
      </c>
      <c r="F10" s="21" t="n">
        <f aca="false">IFERROR(SUMIF(soupis!B:B,prvky!A:A,soupis!D:D),"")</f>
        <v>3</v>
      </c>
      <c r="G10" s="43" t="n">
        <f aca="false">C10*F10</f>
        <v>0</v>
      </c>
      <c r="H10" s="43" t="n">
        <f aca="false">D10*F10</f>
        <v>0</v>
      </c>
    </row>
    <row r="11" customFormat="false" ht="25.35" hidden="false" customHeight="false" outlineLevel="0" collapsed="false">
      <c r="A11" s="22" t="s">
        <v>233</v>
      </c>
      <c r="B11" s="27" t="s">
        <v>734</v>
      </c>
      <c r="C11" s="42"/>
      <c r="D11" s="25" t="n">
        <f aca="false">C11*(1+E11/100)</f>
        <v>0</v>
      </c>
      <c r="E11" s="21" t="n">
        <v>21</v>
      </c>
      <c r="F11" s="21" t="n">
        <f aca="false">IFERROR(SUMIF(soupis!B:B,prvky!A:A,soupis!D:D),"")</f>
        <v>7</v>
      </c>
      <c r="G11" s="43" t="n">
        <f aca="false">C11*F11</f>
        <v>0</v>
      </c>
      <c r="H11" s="43" t="n">
        <f aca="false">D11*F11</f>
        <v>0</v>
      </c>
    </row>
    <row r="12" customFormat="false" ht="25.35" hidden="false" customHeight="false" outlineLevel="0" collapsed="false">
      <c r="A12" s="22" t="s">
        <v>42</v>
      </c>
      <c r="B12" s="27" t="s">
        <v>735</v>
      </c>
      <c r="C12" s="42"/>
      <c r="D12" s="25" t="n">
        <f aca="false">C12*(1+E12/100)</f>
        <v>0</v>
      </c>
      <c r="E12" s="21" t="n">
        <v>21</v>
      </c>
      <c r="F12" s="21" t="n">
        <f aca="false">IFERROR(SUMIF(soupis!B:B,prvky!A:A,soupis!D:D),"")</f>
        <v>34</v>
      </c>
      <c r="G12" s="43" t="n">
        <f aca="false">C12*F12</f>
        <v>0</v>
      </c>
      <c r="H12" s="43" t="n">
        <f aca="false">D12*F12</f>
        <v>0</v>
      </c>
    </row>
    <row r="13" customFormat="false" ht="37.3" hidden="false" customHeight="false" outlineLevel="0" collapsed="false">
      <c r="A13" s="22" t="s">
        <v>44</v>
      </c>
      <c r="B13" s="27" t="s">
        <v>736</v>
      </c>
      <c r="C13" s="42"/>
      <c r="D13" s="25" t="n">
        <f aca="false">C13*(1+E13/100)</f>
        <v>0</v>
      </c>
      <c r="E13" s="21" t="n">
        <v>21</v>
      </c>
      <c r="F13" s="21" t="n">
        <f aca="false">IFERROR(SUMIF(soupis!B:B,prvky!A:A,soupis!D:D),"")</f>
        <v>127</v>
      </c>
      <c r="G13" s="43" t="n">
        <f aca="false">C13*F13</f>
        <v>0</v>
      </c>
      <c r="H13" s="43" t="n">
        <f aca="false">D13*F13</f>
        <v>0</v>
      </c>
    </row>
    <row r="14" customFormat="false" ht="37.3" hidden="false" customHeight="false" outlineLevel="0" collapsed="false">
      <c r="A14" s="22" t="s">
        <v>40</v>
      </c>
      <c r="B14" s="27" t="s">
        <v>737</v>
      </c>
      <c r="C14" s="42"/>
      <c r="D14" s="25" t="n">
        <f aca="false">C14*(1+E14/100)</f>
        <v>0</v>
      </c>
      <c r="E14" s="21" t="n">
        <v>21</v>
      </c>
      <c r="F14" s="21" t="n">
        <f aca="false">IFERROR(SUMIF(soupis!B:B,prvky!A:A,soupis!D:D),"")</f>
        <v>54</v>
      </c>
      <c r="G14" s="43" t="n">
        <f aca="false">C14*F14</f>
        <v>0</v>
      </c>
      <c r="H14" s="43" t="n">
        <f aca="false">D14*F14</f>
        <v>0</v>
      </c>
    </row>
    <row r="15" customFormat="false" ht="37.3" hidden="false" customHeight="false" outlineLevel="0" collapsed="false">
      <c r="A15" s="22" t="s">
        <v>32</v>
      </c>
      <c r="B15" s="27" t="s">
        <v>738</v>
      </c>
      <c r="C15" s="42"/>
      <c r="D15" s="25" t="n">
        <f aca="false">C15*(1+E15/100)</f>
        <v>0</v>
      </c>
      <c r="E15" s="21" t="n">
        <v>21</v>
      </c>
      <c r="F15" s="21" t="n">
        <f aca="false">IFERROR(SUMIF(soupis!B:B,prvky!A:A,soupis!D:D),"")</f>
        <v>54</v>
      </c>
      <c r="G15" s="43" t="n">
        <f aca="false">C15*F15</f>
        <v>0</v>
      </c>
      <c r="H15" s="43" t="n">
        <f aca="false">D15*F15</f>
        <v>0</v>
      </c>
    </row>
    <row r="16" customFormat="false" ht="13.4" hidden="false" customHeight="false" outlineLevel="0" collapsed="false">
      <c r="A16" s="22" t="s">
        <v>34</v>
      </c>
      <c r="B16" s="27" t="s">
        <v>739</v>
      </c>
      <c r="C16" s="42"/>
      <c r="D16" s="25" t="n">
        <f aca="false">C16*(1+E16/100)</f>
        <v>0</v>
      </c>
      <c r="E16" s="21" t="n">
        <v>21</v>
      </c>
      <c r="F16" s="21" t="n">
        <f aca="false">IFERROR(SUMIF(soupis!B:B,prvky!A:A,soupis!D:D),"")</f>
        <v>54</v>
      </c>
      <c r="G16" s="43" t="n">
        <f aca="false">C16*F16</f>
        <v>0</v>
      </c>
      <c r="H16" s="43" t="n">
        <f aca="false">D16*F16</f>
        <v>0</v>
      </c>
    </row>
    <row r="17" customFormat="false" ht="13.4" hidden="false" customHeight="false" outlineLevel="0" collapsed="false">
      <c r="A17" s="22" t="s">
        <v>30</v>
      </c>
      <c r="B17" s="27" t="s">
        <v>740</v>
      </c>
      <c r="C17" s="42"/>
      <c r="D17" s="25" t="n">
        <f aca="false">C17*(1+E17/100)</f>
        <v>0</v>
      </c>
      <c r="E17" s="21" t="n">
        <v>21</v>
      </c>
      <c r="F17" s="21" t="n">
        <f aca="false">IFERROR(SUMIF(soupis!B:B,prvky!A:A,soupis!D:D),"")</f>
        <v>54</v>
      </c>
      <c r="G17" s="43" t="n">
        <f aca="false">C17*F17</f>
        <v>0</v>
      </c>
      <c r="H17" s="43" t="n">
        <f aca="false">D17*F17</f>
        <v>0</v>
      </c>
    </row>
    <row r="18" customFormat="false" ht="13.4" hidden="false" customHeight="false" outlineLevel="0" collapsed="false">
      <c r="A18" s="22" t="s">
        <v>28</v>
      </c>
      <c r="B18" s="27" t="s">
        <v>741</v>
      </c>
      <c r="C18" s="42"/>
      <c r="D18" s="25" t="n">
        <f aca="false">C18*(1+E18/100)</f>
        <v>0</v>
      </c>
      <c r="E18" s="21" t="n">
        <v>21</v>
      </c>
      <c r="F18" s="21" t="n">
        <f aca="false">IFERROR(SUMIF(soupis!B:B,prvky!A:A,soupis!D:D),"")</f>
        <v>24</v>
      </c>
      <c r="G18" s="43" t="n">
        <f aca="false">C18*F18</f>
        <v>0</v>
      </c>
      <c r="H18" s="43" t="n">
        <f aca="false">D18*F18</f>
        <v>0</v>
      </c>
    </row>
    <row r="19" customFormat="false" ht="13.4" hidden="false" customHeight="false" outlineLevel="0" collapsed="false">
      <c r="A19" s="22" t="s">
        <v>196</v>
      </c>
      <c r="B19" s="27" t="s">
        <v>742</v>
      </c>
      <c r="C19" s="42"/>
      <c r="D19" s="25" t="n">
        <f aca="false">C19*(1+E19/100)</f>
        <v>0</v>
      </c>
      <c r="E19" s="21" t="n">
        <v>21</v>
      </c>
      <c r="F19" s="21" t="n">
        <f aca="false">IFERROR(SUMIF(soupis!B:B,prvky!A:A,soupis!D:D),"")</f>
        <v>10</v>
      </c>
      <c r="G19" s="43" t="n">
        <f aca="false">C19*F19</f>
        <v>0</v>
      </c>
      <c r="H19" s="43" t="n">
        <f aca="false">D19*F19</f>
        <v>0</v>
      </c>
    </row>
    <row r="20" customFormat="false" ht="25.35" hidden="false" customHeight="false" outlineLevel="0" collapsed="false">
      <c r="A20" s="22" t="s">
        <v>20</v>
      </c>
      <c r="B20" s="27" t="s">
        <v>743</v>
      </c>
      <c r="C20" s="42"/>
      <c r="D20" s="25" t="n">
        <f aca="false">C20*(1+E20/100)</f>
        <v>0</v>
      </c>
      <c r="E20" s="21" t="n">
        <v>21</v>
      </c>
      <c r="F20" s="21" t="n">
        <f aca="false">IFERROR(SUMIF(soupis!B:B,prvky!A:A,soupis!D:D),"")</f>
        <v>34</v>
      </c>
      <c r="G20" s="43" t="n">
        <f aca="false">C20*F20</f>
        <v>0</v>
      </c>
      <c r="H20" s="43" t="n">
        <f aca="false">D20*F20</f>
        <v>0</v>
      </c>
    </row>
    <row r="21" customFormat="false" ht="25.35" hidden="false" customHeight="false" outlineLevel="0" collapsed="false">
      <c r="A21" s="22" t="s">
        <v>22</v>
      </c>
      <c r="B21" s="27" t="s">
        <v>744</v>
      </c>
      <c r="C21" s="42"/>
      <c r="D21" s="25" t="n">
        <f aca="false">C21*(1+E21/100)</f>
        <v>0</v>
      </c>
      <c r="E21" s="21" t="n">
        <v>21</v>
      </c>
      <c r="F21" s="21" t="n">
        <f aca="false">IFERROR(SUMIF(soupis!B:B,prvky!A:A,soupis!D:D),"")</f>
        <v>30</v>
      </c>
      <c r="G21" s="43" t="n">
        <f aca="false">C21*F21</f>
        <v>0</v>
      </c>
      <c r="H21" s="43" t="n">
        <f aca="false">D21*F21</f>
        <v>0</v>
      </c>
    </row>
    <row r="22" customFormat="false" ht="25.35" hidden="false" customHeight="false" outlineLevel="0" collapsed="false">
      <c r="A22" s="22" t="s">
        <v>46</v>
      </c>
      <c r="B22" s="36" t="s">
        <v>745</v>
      </c>
      <c r="C22" s="42"/>
      <c r="D22" s="25" t="n">
        <f aca="false">C22*(1+E22/100)</f>
        <v>0</v>
      </c>
      <c r="E22" s="21" t="n">
        <v>21</v>
      </c>
      <c r="F22" s="21" t="n">
        <f aca="false">IFERROR(SUMIF(soupis!B:B,prvky!A:A,soupis!D:D),"")</f>
        <v>30</v>
      </c>
      <c r="G22" s="43" t="n">
        <f aca="false">C22*F22</f>
        <v>0</v>
      </c>
      <c r="H22" s="43" t="n">
        <f aca="false">D22*F22</f>
        <v>0</v>
      </c>
    </row>
    <row r="23" customFormat="false" ht="13.4" hidden="false" customHeight="false" outlineLevel="0" collapsed="false">
      <c r="A23" s="22" t="s">
        <v>218</v>
      </c>
      <c r="B23" s="27" t="s">
        <v>746</v>
      </c>
      <c r="C23" s="42"/>
      <c r="D23" s="25" t="n">
        <f aca="false">C23*(1+E23/100)</f>
        <v>0</v>
      </c>
      <c r="E23" s="21" t="n">
        <v>21</v>
      </c>
      <c r="F23" s="21" t="n">
        <f aca="false">IFERROR(SUMIF(soupis!B:B,prvky!A:A,soupis!D:D),"")</f>
        <v>4</v>
      </c>
      <c r="G23" s="43" t="n">
        <f aca="false">C23*F23</f>
        <v>0</v>
      </c>
      <c r="H23" s="43" t="n">
        <f aca="false">D23*F23</f>
        <v>0</v>
      </c>
    </row>
    <row r="24" customFormat="false" ht="13.4" hidden="false" customHeight="false" outlineLevel="0" collapsed="false">
      <c r="A24" s="22" t="s">
        <v>555</v>
      </c>
      <c r="B24" s="27" t="s">
        <v>747</v>
      </c>
      <c r="C24" s="42"/>
      <c r="D24" s="25" t="n">
        <f aca="false">C24*(1+E24/100)</f>
        <v>0</v>
      </c>
      <c r="E24" s="21" t="n">
        <v>21</v>
      </c>
      <c r="F24" s="21" t="n">
        <f aca="false">IFERROR(SUMIF(soupis!B:B,prvky!A:A,soupis!D:D),"")</f>
        <v>3</v>
      </c>
      <c r="G24" s="43" t="n">
        <f aca="false">C24*F24</f>
        <v>0</v>
      </c>
      <c r="H24" s="43" t="n">
        <f aca="false">D24*F24</f>
        <v>0</v>
      </c>
    </row>
    <row r="25" customFormat="false" ht="13.4" hidden="false" customHeight="false" outlineLevel="0" collapsed="false">
      <c r="A25" s="22" t="s">
        <v>561</v>
      </c>
      <c r="B25" s="27" t="s">
        <v>748</v>
      </c>
      <c r="C25" s="42"/>
      <c r="D25" s="25" t="n">
        <f aca="false">C25*(1+E25/100)</f>
        <v>0</v>
      </c>
      <c r="E25" s="21" t="n">
        <v>21</v>
      </c>
      <c r="F25" s="21" t="n">
        <f aca="false">IFERROR(SUMIF(soupis!B:B,prvky!A:A,soupis!D:D),"")</f>
        <v>3</v>
      </c>
      <c r="G25" s="43" t="n">
        <f aca="false">C25*F25</f>
        <v>0</v>
      </c>
      <c r="H25" s="43" t="n">
        <f aca="false">D25*F25</f>
        <v>0</v>
      </c>
    </row>
    <row r="26" customFormat="false" ht="25.35" hidden="false" customHeight="false" outlineLevel="0" collapsed="false">
      <c r="A26" s="22" t="s">
        <v>559</v>
      </c>
      <c r="B26" s="27" t="s">
        <v>749</v>
      </c>
      <c r="C26" s="42"/>
      <c r="D26" s="25" t="n">
        <f aca="false">C26*(1+E26/100)</f>
        <v>0</v>
      </c>
      <c r="E26" s="21" t="n">
        <v>21</v>
      </c>
      <c r="F26" s="21" t="n">
        <f aca="false">IFERROR(SUMIF(soupis!B:B,prvky!A:A,soupis!D:D),"")</f>
        <v>3</v>
      </c>
      <c r="G26" s="43" t="n">
        <f aca="false">C26*F26</f>
        <v>0</v>
      </c>
      <c r="H26" s="43" t="n">
        <f aca="false">D26*F26</f>
        <v>0</v>
      </c>
    </row>
    <row r="27" customFormat="false" ht="25.35" hidden="false" customHeight="false" outlineLevel="0" collapsed="false">
      <c r="A27" s="22" t="s">
        <v>168</v>
      </c>
      <c r="B27" s="27" t="s">
        <v>750</v>
      </c>
      <c r="C27" s="42"/>
      <c r="D27" s="25" t="n">
        <f aca="false">C27*(1+E27/100)</f>
        <v>0</v>
      </c>
      <c r="E27" s="21" t="n">
        <v>21</v>
      </c>
      <c r="F27" s="21" t="n">
        <f aca="false">IFERROR(SUMIF(soupis!B:B,prvky!A:A,soupis!D:D),"")</f>
        <v>2</v>
      </c>
      <c r="G27" s="43" t="n">
        <f aca="false">C27*F27</f>
        <v>0</v>
      </c>
      <c r="H27" s="43" t="n">
        <f aca="false">D27*F27</f>
        <v>0</v>
      </c>
    </row>
    <row r="28" customFormat="false" ht="25.35" hidden="false" customHeight="false" outlineLevel="0" collapsed="false">
      <c r="A28" s="22" t="s">
        <v>24</v>
      </c>
      <c r="B28" s="27" t="s">
        <v>751</v>
      </c>
      <c r="C28" s="42"/>
      <c r="D28" s="25" t="n">
        <f aca="false">C28*(1+E28/100)</f>
        <v>0</v>
      </c>
      <c r="E28" s="21" t="n">
        <v>21</v>
      </c>
      <c r="F28" s="21" t="n">
        <f aca="false">IFERROR(SUMIF(soupis!B:B,prvky!A:A,soupis!D:D),"")</f>
        <v>15</v>
      </c>
      <c r="G28" s="43" t="n">
        <f aca="false">C28*F28</f>
        <v>0</v>
      </c>
      <c r="H28" s="43" t="n">
        <f aca="false">D28*F28</f>
        <v>0</v>
      </c>
    </row>
    <row r="29" customFormat="false" ht="25.35" hidden="false" customHeight="false" outlineLevel="0" collapsed="false">
      <c r="A29" s="22" t="s">
        <v>220</v>
      </c>
      <c r="B29" s="27" t="s">
        <v>752</v>
      </c>
      <c r="C29" s="42"/>
      <c r="D29" s="25" t="n">
        <f aca="false">C29*(1+E29/100)</f>
        <v>0</v>
      </c>
      <c r="E29" s="21" t="n">
        <v>21</v>
      </c>
      <c r="F29" s="21" t="n">
        <f aca="false">IFERROR(SUMIF(soupis!B:B,prvky!A:A,soupis!D:D),"")</f>
        <v>4</v>
      </c>
      <c r="G29" s="43" t="n">
        <f aca="false">C29*F29</f>
        <v>0</v>
      </c>
      <c r="H29" s="43" t="n">
        <f aca="false">D29*F29</f>
        <v>0</v>
      </c>
    </row>
    <row r="30" customFormat="false" ht="25.35" hidden="false" customHeight="false" outlineLevel="0" collapsed="false">
      <c r="A30" s="22" t="s">
        <v>557</v>
      </c>
      <c r="B30" s="27" t="s">
        <v>753</v>
      </c>
      <c r="C30" s="42"/>
      <c r="D30" s="25" t="n">
        <f aca="false">C30*(1+E30/100)</f>
        <v>0</v>
      </c>
      <c r="E30" s="21" t="n">
        <v>21</v>
      </c>
      <c r="F30" s="21" t="n">
        <f aca="false">IFERROR(SUMIF(soupis!B:B,prvky!A:A,soupis!D:D),"")</f>
        <v>3</v>
      </c>
      <c r="G30" s="43" t="n">
        <f aca="false">C30*F30</f>
        <v>0</v>
      </c>
      <c r="H30" s="43" t="n">
        <f aca="false">D30*F30</f>
        <v>0</v>
      </c>
    </row>
    <row r="31" customFormat="false" ht="25.35" hidden="false" customHeight="false" outlineLevel="0" collapsed="false">
      <c r="A31" s="22" t="s">
        <v>194</v>
      </c>
      <c r="B31" s="27" t="s">
        <v>754</v>
      </c>
      <c r="C31" s="42"/>
      <c r="D31" s="25" t="n">
        <f aca="false">C31*(1+E31/100)</f>
        <v>0</v>
      </c>
      <c r="E31" s="21" t="n">
        <v>21</v>
      </c>
      <c r="F31" s="21" t="n">
        <f aca="false">IFERROR(SUMIF(soupis!B:B,prvky!A:A,soupis!D:D),"")</f>
        <v>6</v>
      </c>
      <c r="G31" s="43" t="n">
        <f aca="false">C31*F31</f>
        <v>0</v>
      </c>
      <c r="H31" s="43" t="n">
        <f aca="false">D31*F31</f>
        <v>0</v>
      </c>
    </row>
    <row r="32" customFormat="false" ht="25.5" hidden="false" customHeight="false" outlineLevel="0" collapsed="false">
      <c r="A32" s="22" t="s">
        <v>26</v>
      </c>
      <c r="B32" s="27" t="s">
        <v>755</v>
      </c>
      <c r="C32" s="42"/>
      <c r="D32" s="25" t="n">
        <f aca="false">C32*(1+E32/100)</f>
        <v>0</v>
      </c>
      <c r="E32" s="21" t="n">
        <v>21</v>
      </c>
      <c r="F32" s="21" t="n">
        <f aca="false">IFERROR(SUMIF(soupis!B:B,prvky!A:A,soupis!D:D),"")</f>
        <v>15</v>
      </c>
      <c r="G32" s="43" t="n">
        <f aca="false">C32*F32</f>
        <v>0</v>
      </c>
      <c r="H32" s="43" t="n">
        <f aca="false">D32*F32</f>
        <v>0</v>
      </c>
    </row>
    <row r="33" customFormat="false" ht="25.5" hidden="false" customHeight="false" outlineLevel="0" collapsed="false">
      <c r="A33" s="22" t="s">
        <v>170</v>
      </c>
      <c r="B33" s="27" t="s">
        <v>756</v>
      </c>
      <c r="C33" s="42"/>
      <c r="D33" s="25" t="n">
        <f aca="false">C33*(1+E33/100)</f>
        <v>0</v>
      </c>
      <c r="E33" s="21" t="n">
        <v>21</v>
      </c>
      <c r="F33" s="21" t="n">
        <f aca="false">IFERROR(SUMIF(soupis!B:B,prvky!A:A,soupis!D:D),"")</f>
        <v>3</v>
      </c>
      <c r="G33" s="43" t="n">
        <f aca="false">C33*F33</f>
        <v>0</v>
      </c>
      <c r="H33" s="43" t="n">
        <f aca="false">D33*F33</f>
        <v>0</v>
      </c>
    </row>
    <row r="34" customFormat="false" ht="25.5" hidden="false" customHeight="false" outlineLevel="0" collapsed="false">
      <c r="A34" s="22" t="s">
        <v>222</v>
      </c>
      <c r="B34" s="27" t="s">
        <v>757</v>
      </c>
      <c r="C34" s="42"/>
      <c r="D34" s="25" t="n">
        <f aca="false">C34*(1+E34/100)</f>
        <v>0</v>
      </c>
      <c r="E34" s="21" t="n">
        <v>21</v>
      </c>
      <c r="F34" s="21" t="n">
        <f aca="false">IFERROR(SUMIF(soupis!B:B,prvky!A:A,soupis!D:D),"")</f>
        <v>3</v>
      </c>
      <c r="G34" s="43" t="n">
        <f aca="false">C34*F34</f>
        <v>0</v>
      </c>
      <c r="H34" s="43" t="n">
        <f aca="false">D34*F34</f>
        <v>0</v>
      </c>
    </row>
    <row r="35" customFormat="false" ht="37.3" hidden="false" customHeight="false" outlineLevel="0" collapsed="false">
      <c r="A35" s="22" t="s">
        <v>18</v>
      </c>
      <c r="B35" s="27" t="s">
        <v>758</v>
      </c>
      <c r="C35" s="42"/>
      <c r="D35" s="25" t="n">
        <f aca="false">C35*(1+E35/100)</f>
        <v>0</v>
      </c>
      <c r="E35" s="21" t="n">
        <v>21</v>
      </c>
      <c r="F35" s="21" t="n">
        <f aca="false">IFERROR(SUMIF(soupis!B:B,prvky!A:A,soupis!D:D),"")</f>
        <v>22</v>
      </c>
      <c r="G35" s="43" t="n">
        <f aca="false">C35*F35</f>
        <v>0</v>
      </c>
      <c r="H35" s="43" t="n">
        <f aca="false">D35*F35</f>
        <v>0</v>
      </c>
    </row>
    <row r="36" customFormat="false" ht="37.3" hidden="false" customHeight="false" outlineLevel="0" collapsed="false">
      <c r="A36" s="22" t="s">
        <v>164</v>
      </c>
      <c r="B36" s="27" t="s">
        <v>759</v>
      </c>
      <c r="C36" s="42"/>
      <c r="D36" s="25" t="n">
        <f aca="false">C36*(1+E36/100)</f>
        <v>0</v>
      </c>
      <c r="E36" s="21" t="n">
        <v>21</v>
      </c>
      <c r="F36" s="21" t="n">
        <f aca="false">IFERROR(SUMIF(soupis!B:B,prvky!A:A,soupis!D:D),"")</f>
        <v>2</v>
      </c>
      <c r="G36" s="43" t="n">
        <f aca="false">C36*F36</f>
        <v>0</v>
      </c>
      <c r="H36" s="43" t="n">
        <f aca="false">D36*F36</f>
        <v>0</v>
      </c>
    </row>
    <row r="37" customFormat="false" ht="37.3" hidden="false" customHeight="false" outlineLevel="0" collapsed="false">
      <c r="A37" s="22" t="s">
        <v>190</v>
      </c>
      <c r="B37" s="27" t="s">
        <v>760</v>
      </c>
      <c r="C37" s="42"/>
      <c r="D37" s="25" t="n">
        <f aca="false">C37*(1+E37/100)</f>
        <v>0</v>
      </c>
      <c r="E37" s="21" t="n">
        <v>21</v>
      </c>
      <c r="F37" s="21" t="n">
        <f aca="false">IFERROR(SUMIF(soupis!B:B,prvky!A:A,soupis!D:D),"")</f>
        <v>6</v>
      </c>
      <c r="G37" s="43" t="n">
        <f aca="false">C37*F37</f>
        <v>0</v>
      </c>
      <c r="H37" s="43" t="n">
        <f aca="false">D37*F37</f>
        <v>0</v>
      </c>
    </row>
    <row r="38" customFormat="false" ht="25.35" hidden="false" customHeight="false" outlineLevel="0" collapsed="false">
      <c r="A38" s="22" t="s">
        <v>241</v>
      </c>
      <c r="B38" s="27" t="s">
        <v>761</v>
      </c>
      <c r="C38" s="42"/>
      <c r="D38" s="25" t="n">
        <f aca="false">C38*(1+E38/100)</f>
        <v>0</v>
      </c>
      <c r="E38" s="21" t="n">
        <v>21</v>
      </c>
      <c r="F38" s="21" t="n">
        <f aca="false">IFERROR(SUMIF(soupis!B:B,prvky!A:A,soupis!D:D),"")</f>
        <v>4</v>
      </c>
      <c r="G38" s="43" t="n">
        <f aca="false">C38*F38</f>
        <v>0</v>
      </c>
      <c r="H38" s="43" t="n">
        <f aca="false">D38*F38</f>
        <v>0</v>
      </c>
    </row>
    <row r="39" customFormat="false" ht="25.35" hidden="false" customHeight="false" outlineLevel="0" collapsed="false">
      <c r="A39" s="22" t="s">
        <v>210</v>
      </c>
      <c r="B39" s="27" t="s">
        <v>761</v>
      </c>
      <c r="C39" s="42"/>
      <c r="D39" s="25" t="n">
        <f aca="false">C39*(1+E39/100)</f>
        <v>0</v>
      </c>
      <c r="E39" s="21" t="n">
        <v>21</v>
      </c>
      <c r="F39" s="21" t="n">
        <f aca="false">IFERROR(SUMIF(soupis!B:B,prvky!A:A,soupis!D:D),"")</f>
        <v>6</v>
      </c>
      <c r="G39" s="43" t="n">
        <f aca="false">C39*F39</f>
        <v>0</v>
      </c>
      <c r="H39" s="43" t="n">
        <f aca="false">D39*F39</f>
        <v>0</v>
      </c>
    </row>
    <row r="40" customFormat="false" ht="25.35" hidden="false" customHeight="false" outlineLevel="0" collapsed="false">
      <c r="A40" s="22" t="s">
        <v>580</v>
      </c>
      <c r="B40" s="27" t="s">
        <v>762</v>
      </c>
      <c r="C40" s="42"/>
      <c r="D40" s="25" t="n">
        <f aca="false">C40*(1+E40/100)</f>
        <v>0</v>
      </c>
      <c r="E40" s="21" t="n">
        <v>21</v>
      </c>
      <c r="F40" s="21" t="n">
        <f aca="false">IFERROR(SUMIF(soupis!B:B,prvky!A:A,soupis!D:D),"")</f>
        <v>3</v>
      </c>
      <c r="G40" s="43" t="n">
        <f aca="false">C40*F40</f>
        <v>0</v>
      </c>
      <c r="H40" s="43" t="n">
        <f aca="false">D40*F40</f>
        <v>0</v>
      </c>
    </row>
    <row r="41" customFormat="false" ht="25.35" hidden="false" customHeight="false" outlineLevel="0" collapsed="false">
      <c r="A41" s="22" t="s">
        <v>582</v>
      </c>
      <c r="B41" s="27" t="s">
        <v>761</v>
      </c>
      <c r="C41" s="42"/>
      <c r="D41" s="25" t="n">
        <f aca="false">C41*(1+E41/100)</f>
        <v>0</v>
      </c>
      <c r="E41" s="21" t="n">
        <v>21</v>
      </c>
      <c r="F41" s="21" t="n">
        <f aca="false">IFERROR(SUMIF(soupis!B:B,prvky!A:A,soupis!D:D),"")</f>
        <v>3</v>
      </c>
      <c r="G41" s="43" t="n">
        <f aca="false">C41*F41</f>
        <v>0</v>
      </c>
      <c r="H41" s="43" t="n">
        <f aca="false">D41*F41</f>
        <v>0</v>
      </c>
    </row>
    <row r="42" customFormat="false" ht="25.35" hidden="false" customHeight="false" outlineLevel="0" collapsed="false">
      <c r="A42" s="22" t="s">
        <v>52</v>
      </c>
      <c r="B42" s="27" t="s">
        <v>763</v>
      </c>
      <c r="C42" s="42"/>
      <c r="D42" s="25" t="n">
        <f aca="false">C42*(1+E42/100)</f>
        <v>0</v>
      </c>
      <c r="E42" s="21" t="n">
        <v>21</v>
      </c>
      <c r="F42" s="21" t="n">
        <f aca="false">IFERROR(SUMIF(soupis!B:B,prvky!A:A,soupis!D:D),"")</f>
        <v>15</v>
      </c>
      <c r="G42" s="43" t="n">
        <f aca="false">C42*F42</f>
        <v>0</v>
      </c>
      <c r="H42" s="43" t="n">
        <f aca="false">D42*F42</f>
        <v>0</v>
      </c>
    </row>
    <row r="43" customFormat="false" ht="25.35" hidden="false" customHeight="false" outlineLevel="0" collapsed="false">
      <c r="A43" s="22" t="s">
        <v>185</v>
      </c>
      <c r="B43" s="27" t="s">
        <v>764</v>
      </c>
      <c r="C43" s="42"/>
      <c r="D43" s="25" t="n">
        <f aca="false">C43*(1+E43/100)</f>
        <v>0</v>
      </c>
      <c r="E43" s="21" t="n">
        <v>21</v>
      </c>
      <c r="F43" s="21" t="n">
        <f aca="false">IFERROR(SUMIF(soupis!B:B,prvky!A:A,soupis!D:D),"")</f>
        <v>2</v>
      </c>
      <c r="G43" s="43" t="n">
        <f aca="false">C43*F43</f>
        <v>0</v>
      </c>
      <c r="H43" s="43" t="n">
        <f aca="false">D43*F43</f>
        <v>0</v>
      </c>
    </row>
    <row r="44" customFormat="false" ht="25.35" hidden="false" customHeight="false" outlineLevel="0" collapsed="false">
      <c r="A44" s="22" t="s">
        <v>54</v>
      </c>
      <c r="B44" s="27" t="s">
        <v>765</v>
      </c>
      <c r="C44" s="42"/>
      <c r="D44" s="25" t="n">
        <f aca="false">C44*(1+E44/100)</f>
        <v>0</v>
      </c>
      <c r="E44" s="21" t="n">
        <v>21</v>
      </c>
      <c r="F44" s="21" t="n">
        <f aca="false">IFERROR(SUMIF(soupis!B:B,prvky!A:A,soupis!D:D),"")</f>
        <v>61</v>
      </c>
      <c r="G44" s="43" t="n">
        <f aca="false">C44*F44</f>
        <v>0</v>
      </c>
      <c r="H44" s="43" t="n">
        <f aca="false">D44*F44</f>
        <v>0</v>
      </c>
    </row>
    <row r="45" customFormat="false" ht="37.3" hidden="false" customHeight="false" outlineLevel="0" collapsed="false">
      <c r="A45" s="22" t="s">
        <v>48</v>
      </c>
      <c r="B45" s="27" t="s">
        <v>766</v>
      </c>
      <c r="C45" s="42"/>
      <c r="D45" s="25" t="n">
        <f aca="false">C45*(1+E45/100)</f>
        <v>0</v>
      </c>
      <c r="E45" s="21" t="n">
        <v>21</v>
      </c>
      <c r="F45" s="21" t="n">
        <f aca="false">IFERROR(SUMIF(soupis!B:B,prvky!A:A,soupis!D:D),"")</f>
        <v>34</v>
      </c>
      <c r="G45" s="43" t="n">
        <f aca="false">C45*F45</f>
        <v>0</v>
      </c>
      <c r="H45" s="43" t="n">
        <f aca="false">D45*F45</f>
        <v>0</v>
      </c>
    </row>
    <row r="46" customFormat="false" ht="25.35" hidden="false" customHeight="false" outlineLevel="0" collapsed="false">
      <c r="A46" s="22" t="s">
        <v>50</v>
      </c>
      <c r="B46" s="27" t="s">
        <v>767</v>
      </c>
      <c r="C46" s="42"/>
      <c r="D46" s="25" t="n">
        <f aca="false">C46*(1+E46/100)</f>
        <v>0</v>
      </c>
      <c r="E46" s="21" t="n">
        <v>21</v>
      </c>
      <c r="F46" s="21" t="n">
        <f aca="false">IFERROR(SUMIF(soupis!B:B,prvky!A:A,soupis!D:D),"")</f>
        <v>34</v>
      </c>
      <c r="G46" s="43" t="n">
        <f aca="false">C46*F46</f>
        <v>0</v>
      </c>
      <c r="H46" s="43" t="n">
        <f aca="false">D46*F46</f>
        <v>0</v>
      </c>
    </row>
    <row r="47" customFormat="false" ht="25.35" hidden="false" customHeight="false" outlineLevel="0" collapsed="false">
      <c r="A47" s="22" t="s">
        <v>56</v>
      </c>
      <c r="B47" s="27" t="s">
        <v>768</v>
      </c>
      <c r="C47" s="42"/>
      <c r="D47" s="25" t="n">
        <f aca="false">C47*(1+E47/100)</f>
        <v>0</v>
      </c>
      <c r="E47" s="21" t="n">
        <v>21</v>
      </c>
      <c r="F47" s="21" t="n">
        <f aca="false">IFERROR(SUMIF(soupis!B:B,prvky!A:A,soupis!D:D),"")</f>
        <v>30</v>
      </c>
      <c r="G47" s="43" t="n">
        <f aca="false">C47*F47</f>
        <v>0</v>
      </c>
      <c r="H47" s="43" t="n">
        <f aca="false">D47*F47</f>
        <v>0</v>
      </c>
    </row>
    <row r="48" customFormat="false" ht="25.35" hidden="false" customHeight="false" outlineLevel="0" collapsed="false">
      <c r="A48" s="22"/>
      <c r="B48" s="27"/>
      <c r="C48" s="41" t="s">
        <v>7</v>
      </c>
      <c r="D48" s="13" t="s">
        <v>724</v>
      </c>
      <c r="E48" s="13" t="s">
        <v>10</v>
      </c>
      <c r="F48" s="13" t="s">
        <v>725</v>
      </c>
      <c r="G48" s="13" t="s">
        <v>726</v>
      </c>
      <c r="H48" s="13" t="s">
        <v>727</v>
      </c>
    </row>
    <row r="49" customFormat="false" ht="13.4" hidden="false" customHeight="false" outlineLevel="0" collapsed="false">
      <c r="A49" s="22" t="s">
        <v>721</v>
      </c>
      <c r="B49" s="27"/>
      <c r="C49" s="44"/>
      <c r="D49" s="25"/>
      <c r="E49" s="21"/>
      <c r="F49" s="21"/>
      <c r="G49" s="45" t="n">
        <f aca="false">SUM(G5:G47)</f>
        <v>0</v>
      </c>
      <c r="H49" s="45" t="n">
        <f aca="false">SUM(H5:H47)</f>
        <v>0</v>
      </c>
    </row>
    <row r="50" customFormat="false" ht="12.8" hidden="false" customHeight="false" outlineLevel="0" collapsed="false">
      <c r="A50" s="8"/>
      <c r="B50" s="46"/>
      <c r="C50" s="47"/>
      <c r="D50" s="48"/>
      <c r="E50" s="49"/>
      <c r="F50" s="49"/>
      <c r="G50" s="1" t="s">
        <v>14</v>
      </c>
      <c r="H50" s="1" t="s">
        <v>15</v>
      </c>
    </row>
    <row r="51" customFormat="false" ht="13.4" hidden="false" customHeight="false" outlineLevel="0" collapsed="false">
      <c r="A51" s="8"/>
      <c r="B51" s="33" t="s">
        <v>722</v>
      </c>
      <c r="C51" s="47"/>
      <c r="D51" s="48"/>
      <c r="E51" s="49"/>
      <c r="F51" s="49"/>
      <c r="G51" s="49"/>
      <c r="H51" s="49"/>
    </row>
    <row r="52" customFormat="false" ht="15" hidden="false" customHeight="false" outlineLevel="0" collapsed="false">
      <c r="G52" s="50"/>
      <c r="H52" s="34"/>
    </row>
    <row r="53" customFormat="false" ht="15" hidden="false" customHeight="false" outlineLevel="0" collapsed="false">
      <c r="G53" s="51"/>
      <c r="H53" s="35"/>
    </row>
    <row r="54" customFormat="false" ht="15" hidden="false" customHeight="false" outlineLevel="0" collapsed="false">
      <c r="G54" s="50"/>
      <c r="H54" s="34"/>
    </row>
  </sheetData>
  <printOptions headings="false" gridLines="false" gridLinesSet="true" horizontalCentered="false" verticalCentered="false"/>
  <pageMargins left="0.7875" right="0.7875" top="0.511805555555555" bottom="0.511805555555555" header="0.511805555555555" footer="0.511805555555555"/>
  <pageSetup paperSize="9" scale="5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22406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2004-03-11T14:22:59Z</dcterms:created>
  <dc:creator>Jirik, Tomas</dc:creator>
  <dc:description/>
  <dc:language>cs-CZ</dc:language>
  <cp:lastModifiedBy/>
  <cp:lastPrinted>2020-12-08T09:53:17Z</cp:lastPrinted>
  <dcterms:modified xsi:type="dcterms:W3CDTF">2021-02-18T11:46:21Z</dcterms:modified>
  <cp:revision>602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